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threadedComments/threadedComment2.xml" ContentType="application/vnd.ms-excel.threaded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threadedComments/threadedComment3.xml" ContentType="application/vnd.ms-excel.threaded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6.xml" ContentType="application/vnd.openxmlformats-officedocument.spreadsheetml.comments+xml"/>
  <Override PartName="/xl/drawings/drawing10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1.xml" ContentType="application/vnd.openxmlformats-officedocument.drawing+xml"/>
  <Override PartName="/xl/comments7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Mis Documentos\Documents\SOLUCIONES FINANCIERAS CQ\1. NEW PROJECT\1. CURSOS MONTADOS\1. CON COSTO\NUEVO CURSO EMPRENDIMIENTO\Entregables\"/>
    </mc:Choice>
  </mc:AlternateContent>
  <xr:revisionPtr revIDLastSave="0" documentId="13_ncr:1_{A8C031D7-D677-477A-9DBC-9337347C76B9}" xr6:coauthVersionLast="47" xr6:coauthVersionMax="47" xr10:uidLastSave="{00000000-0000-0000-0000-000000000000}"/>
  <bookViews>
    <workbookView xWindow="-120" yWindow="-120" windowWidth="20730" windowHeight="11160" firstSheet="3" activeTab="5" xr2:uid="{E4A7312D-2FA0-44DD-975D-82BA649F9B8D}"/>
  </bookViews>
  <sheets>
    <sheet name="MENÚ" sheetId="12" r:id="rId1"/>
    <sheet name="1. Costos y Gastos Fijos" sheetId="2" r:id="rId2"/>
    <sheet name="2. Cálculo de Ventas Comercio" sheetId="1" r:id="rId3"/>
    <sheet name="2. Cálculo de Ventas Industria" sheetId="4" r:id="rId4"/>
    <sheet name="3. Flujo de caja" sheetId="8" r:id="rId5"/>
    <sheet name="4. Indicadores" sheetId="9" r:id="rId6"/>
    <sheet name="5. Datos Financieros" sheetId="10" r:id="rId7"/>
    <sheet name="6. Insumos-Materia Primas" sheetId="6" r:id="rId8"/>
    <sheet name="7. Ficha de Producto" sheetId="7" r:id="rId9"/>
    <sheet name="8. Gráfico" sheetId="14" r:id="rId10"/>
    <sheet name="Plan de Amortización" sheetId="15" r:id="rId11"/>
  </sheets>
  <externalReferences>
    <externalReference r:id="rId12"/>
    <externalReference r:id="rId13"/>
    <externalReference r:id="rId14"/>
    <externalReference r:id="rId15"/>
  </externalReferences>
  <definedNames>
    <definedName name="materiales" localSheetId="1">'[1]Insumos-Materia Primas'!$A$10:$D$54</definedName>
    <definedName name="materiales" localSheetId="7">'6. Insumos-Materia Primas'!$A$10:$D$54</definedName>
    <definedName name="materiales" localSheetId="8">'[2]Insumos-Materia Primas'!$A$10:$D$54</definedName>
    <definedName name="materiales" localSheetId="0">#REF!</definedName>
    <definedName name="materiales" localSheetId="10">#REF!</definedName>
    <definedName name="materiales">#REF!</definedName>
    <definedName name="productos" localSheetId="1">[1]Consolidado!$A$8:$M$38</definedName>
    <definedName name="productos" localSheetId="7">[2]Consolidado!$A$8:$M$38</definedName>
    <definedName name="productos" localSheetId="8">[2]Consolidado!$A$8:$M$38</definedName>
    <definedName name="productos" localSheetId="0">#REF!</definedName>
    <definedName name="productos" localSheetId="10">#REF!</definedName>
    <definedName name="producto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4" i="15" l="1"/>
  <c r="BC22" i="15"/>
  <c r="AU22" i="15"/>
  <c r="AM22" i="15"/>
  <c r="W22" i="15"/>
  <c r="O22" i="15"/>
  <c r="G22" i="15"/>
  <c r="AY21" i="15"/>
  <c r="AQ21" i="15"/>
  <c r="AI21" i="15"/>
  <c r="S21" i="15"/>
  <c r="M21" i="15"/>
  <c r="G21" i="15"/>
  <c r="G23" i="15" s="1"/>
  <c r="C16" i="15"/>
  <c r="E15" i="15"/>
  <c r="C15" i="15"/>
  <c r="C7" i="14"/>
  <c r="D7" i="14"/>
  <c r="E7" i="14"/>
  <c r="F7" i="14"/>
  <c r="C5" i="14"/>
  <c r="D5" i="14"/>
  <c r="E5" i="14"/>
  <c r="F5" i="14"/>
  <c r="B5" i="14"/>
  <c r="S23" i="15" l="1"/>
  <c r="BI22" i="15"/>
  <c r="BE22" i="15"/>
  <c r="BA22" i="15"/>
  <c r="AW22" i="15"/>
  <c r="AS22" i="15"/>
  <c r="AO22" i="15"/>
  <c r="AK22" i="15"/>
  <c r="AG22" i="15"/>
  <c r="AC22" i="15"/>
  <c r="Y22" i="15"/>
  <c r="U22" i="15"/>
  <c r="Q22" i="15"/>
  <c r="M22" i="15"/>
  <c r="M23" i="15" s="1"/>
  <c r="I22" i="15"/>
  <c r="E22" i="15"/>
  <c r="BI21" i="15"/>
  <c r="BE21" i="15"/>
  <c r="BA21" i="15"/>
  <c r="AW21" i="15"/>
  <c r="AW23" i="15" s="1"/>
  <c r="AS21" i="15"/>
  <c r="AO21" i="15"/>
  <c r="AK21" i="15"/>
  <c r="AG21" i="15"/>
  <c r="AG23" i="15" s="1"/>
  <c r="AC21" i="15"/>
  <c r="Y21" i="15"/>
  <c r="U21" i="15"/>
  <c r="Q21" i="15"/>
  <c r="Q23" i="15" s="1"/>
  <c r="BJ22" i="15"/>
  <c r="BB22" i="15"/>
  <c r="AT22" i="15"/>
  <c r="AL22" i="15"/>
  <c r="AD22" i="15"/>
  <c r="V22" i="15"/>
  <c r="N22" i="15"/>
  <c r="F22" i="15"/>
  <c r="BF21" i="15"/>
  <c r="AX21" i="15"/>
  <c r="AP21" i="15"/>
  <c r="AH21" i="15"/>
  <c r="Z21" i="15"/>
  <c r="R21" i="15"/>
  <c r="K21" i="15"/>
  <c r="F21" i="15"/>
  <c r="F23" i="15" s="1"/>
  <c r="BG22" i="15"/>
  <c r="AY22" i="15"/>
  <c r="AY23" i="15" s="1"/>
  <c r="AQ22" i="15"/>
  <c r="AQ23" i="15" s="1"/>
  <c r="AI22" i="15"/>
  <c r="AI23" i="15" s="1"/>
  <c r="AA22" i="15"/>
  <c r="S22" i="15"/>
  <c r="K22" i="15"/>
  <c r="C22" i="15"/>
  <c r="BC21" i="15"/>
  <c r="BC23" i="15" s="1"/>
  <c r="AU21" i="15"/>
  <c r="AU23" i="15" s="1"/>
  <c r="AM21" i="15"/>
  <c r="AM23" i="15" s="1"/>
  <c r="AE21" i="15"/>
  <c r="AE23" i="15" s="1"/>
  <c r="W21" i="15"/>
  <c r="W23" i="15" s="1"/>
  <c r="O21" i="15"/>
  <c r="O23" i="15" s="1"/>
  <c r="J21" i="15"/>
  <c r="E21" i="15"/>
  <c r="E23" i="15" s="1"/>
  <c r="BF22" i="15"/>
  <c r="AX22" i="15"/>
  <c r="AP22" i="15"/>
  <c r="AH22" i="15"/>
  <c r="Z22" i="15"/>
  <c r="R22" i="15"/>
  <c r="J22" i="15"/>
  <c r="BJ21" i="15"/>
  <c r="BJ23" i="15" s="1"/>
  <c r="BB21" i="15"/>
  <c r="AT21" i="15"/>
  <c r="AL21" i="15"/>
  <c r="AD21" i="15"/>
  <c r="AD23" i="15" s="1"/>
  <c r="V21" i="15"/>
  <c r="N21" i="15"/>
  <c r="I21" i="15"/>
  <c r="I23" i="15" s="1"/>
  <c r="C21" i="15"/>
  <c r="C23" i="15" s="1"/>
  <c r="AA21" i="15"/>
  <c r="AA23" i="15" s="1"/>
  <c r="BG21" i="15"/>
  <c r="BG23" i="15" s="1"/>
  <c r="AE22" i="15"/>
  <c r="C24" i="15"/>
  <c r="D24" i="15" s="1"/>
  <c r="E24" i="15" s="1"/>
  <c r="F24" i="15" s="1"/>
  <c r="G24" i="15" s="1"/>
  <c r="H24" i="15" s="1"/>
  <c r="I24" i="15" s="1"/>
  <c r="J24" i="15" s="1"/>
  <c r="K24" i="15" s="1"/>
  <c r="L24" i="15" s="1"/>
  <c r="M24" i="15" s="1"/>
  <c r="N24" i="15" s="1"/>
  <c r="O24" i="15" s="1"/>
  <c r="P24" i="15" s="1"/>
  <c r="Q24" i="15" s="1"/>
  <c r="R24" i="15" s="1"/>
  <c r="S24" i="15" s="1"/>
  <c r="T24" i="15" s="1"/>
  <c r="U24" i="15" s="1"/>
  <c r="V24" i="15" s="1"/>
  <c r="W24" i="15" s="1"/>
  <c r="X24" i="15" s="1"/>
  <c r="Y24" i="15" s="1"/>
  <c r="Z24" i="15" s="1"/>
  <c r="AA24" i="15" s="1"/>
  <c r="AB24" i="15" s="1"/>
  <c r="AC24" i="15" s="1"/>
  <c r="AD24" i="15" s="1"/>
  <c r="AE24" i="15" s="1"/>
  <c r="AF24" i="15" s="1"/>
  <c r="AG24" i="15" s="1"/>
  <c r="AH24" i="15" s="1"/>
  <c r="AI24" i="15" s="1"/>
  <c r="AJ24" i="15" s="1"/>
  <c r="AK24" i="15" s="1"/>
  <c r="AL24" i="15" s="1"/>
  <c r="AM24" i="15" s="1"/>
  <c r="AN24" i="15" s="1"/>
  <c r="AO24" i="15" s="1"/>
  <c r="AP24" i="15" s="1"/>
  <c r="AQ24" i="15" s="1"/>
  <c r="AR24" i="15" s="1"/>
  <c r="AS24" i="15" s="1"/>
  <c r="AT24" i="15" s="1"/>
  <c r="AU24" i="15" s="1"/>
  <c r="AV24" i="15" s="1"/>
  <c r="AW24" i="15" s="1"/>
  <c r="AX24" i="15" s="1"/>
  <c r="AY24" i="15" s="1"/>
  <c r="AZ24" i="15" s="1"/>
  <c r="BA24" i="15" s="1"/>
  <c r="BB24" i="15" s="1"/>
  <c r="BC24" i="15" s="1"/>
  <c r="BD24" i="15" s="1"/>
  <c r="BE24" i="15" s="1"/>
  <c r="BF24" i="15" s="1"/>
  <c r="BG24" i="15" s="1"/>
  <c r="BH24" i="15" s="1"/>
  <c r="BI24" i="15" s="1"/>
  <c r="BJ24" i="15" s="1"/>
  <c r="BH22" i="15"/>
  <c r="D21" i="15"/>
  <c r="D23" i="15" s="1"/>
  <c r="H21" i="15"/>
  <c r="H23" i="15" s="1"/>
  <c r="L21" i="15"/>
  <c r="L23" i="15" s="1"/>
  <c r="P21" i="15"/>
  <c r="T21" i="15"/>
  <c r="T23" i="15" s="1"/>
  <c r="X21" i="15"/>
  <c r="X23" i="15" s="1"/>
  <c r="AB21" i="15"/>
  <c r="AB23" i="15" s="1"/>
  <c r="AF21" i="15"/>
  <c r="AJ21" i="15"/>
  <c r="AJ23" i="15" s="1"/>
  <c r="AN21" i="15"/>
  <c r="AN23" i="15" s="1"/>
  <c r="AR21" i="15"/>
  <c r="AR23" i="15" s="1"/>
  <c r="AV21" i="15"/>
  <c r="AZ21" i="15"/>
  <c r="AZ23" i="15" s="1"/>
  <c r="BD21" i="15"/>
  <c r="BD23" i="15" s="1"/>
  <c r="BH21" i="15"/>
  <c r="BH23" i="15" s="1"/>
  <c r="D22" i="15"/>
  <c r="H22" i="15"/>
  <c r="L22" i="15"/>
  <c r="P22" i="15"/>
  <c r="T22" i="15"/>
  <c r="X22" i="15"/>
  <c r="AB22" i="15"/>
  <c r="AF22" i="15"/>
  <c r="AJ22" i="15"/>
  <c r="AN22" i="15"/>
  <c r="AR22" i="15"/>
  <c r="AV22" i="15"/>
  <c r="AZ22" i="15"/>
  <c r="BD22" i="15"/>
  <c r="F6" i="9"/>
  <c r="P32" i="8"/>
  <c r="Q32" i="8"/>
  <c r="R32" i="8"/>
  <c r="S32" i="8"/>
  <c r="P21" i="8"/>
  <c r="Q21" i="8" s="1"/>
  <c r="R21" i="8" s="1"/>
  <c r="S21" i="8" s="1"/>
  <c r="O13" i="8"/>
  <c r="D31" i="8"/>
  <c r="E31" i="8"/>
  <c r="F31" i="8"/>
  <c r="G31" i="8"/>
  <c r="H31" i="8"/>
  <c r="I31" i="8"/>
  <c r="J31" i="8"/>
  <c r="K31" i="8"/>
  <c r="L31" i="8"/>
  <c r="M31" i="8"/>
  <c r="N31" i="8"/>
  <c r="C31" i="8"/>
  <c r="D21" i="8"/>
  <c r="E21" i="8"/>
  <c r="F21" i="8"/>
  <c r="G21" i="8"/>
  <c r="H21" i="8"/>
  <c r="I21" i="8"/>
  <c r="J21" i="8"/>
  <c r="K21" i="8"/>
  <c r="L21" i="8"/>
  <c r="M21" i="8"/>
  <c r="N21" i="8"/>
  <c r="C21" i="8"/>
  <c r="E13" i="9"/>
  <c r="E12" i="9"/>
  <c r="E11" i="9"/>
  <c r="E10" i="9"/>
  <c r="E9" i="9"/>
  <c r="F8" i="9"/>
  <c r="E8" i="9"/>
  <c r="F7" i="9"/>
  <c r="E7" i="9"/>
  <c r="O56" i="8"/>
  <c r="N51" i="8"/>
  <c r="M51" i="8"/>
  <c r="L51" i="8"/>
  <c r="K51" i="8"/>
  <c r="J51" i="8"/>
  <c r="I51" i="8"/>
  <c r="H51" i="8"/>
  <c r="G51" i="8"/>
  <c r="F51" i="8"/>
  <c r="E51" i="8"/>
  <c r="D51" i="8"/>
  <c r="C51" i="8"/>
  <c r="O50" i="8"/>
  <c r="O49" i="8"/>
  <c r="O48" i="8"/>
  <c r="O47" i="8"/>
  <c r="S45" i="8"/>
  <c r="R45" i="8"/>
  <c r="Q45" i="8"/>
  <c r="P45" i="8"/>
  <c r="N45" i="8"/>
  <c r="M45" i="8"/>
  <c r="L45" i="8"/>
  <c r="K45" i="8"/>
  <c r="J45" i="8"/>
  <c r="I45" i="8"/>
  <c r="H45" i="8"/>
  <c r="G45" i="8"/>
  <c r="F45" i="8"/>
  <c r="E45" i="8"/>
  <c r="D45" i="8"/>
  <c r="C45" i="8"/>
  <c r="O44" i="8"/>
  <c r="O43" i="8"/>
  <c r="O42" i="8"/>
  <c r="N40" i="8"/>
  <c r="M40" i="8"/>
  <c r="L40" i="8"/>
  <c r="K40" i="8"/>
  <c r="J40" i="8"/>
  <c r="I40" i="8"/>
  <c r="H40" i="8"/>
  <c r="G40" i="8"/>
  <c r="F40" i="8"/>
  <c r="E40" i="8"/>
  <c r="D40" i="8"/>
  <c r="C40" i="8"/>
  <c r="O39" i="8"/>
  <c r="O38" i="8"/>
  <c r="O37" i="8"/>
  <c r="O36" i="8"/>
  <c r="O32" i="8"/>
  <c r="O17" i="8"/>
  <c r="N16" i="8"/>
  <c r="M16" i="8"/>
  <c r="L16" i="8"/>
  <c r="K16" i="8"/>
  <c r="J16" i="8"/>
  <c r="I16" i="8"/>
  <c r="H16" i="8"/>
  <c r="G16" i="8"/>
  <c r="F16" i="8"/>
  <c r="E16" i="8"/>
  <c r="D16" i="8"/>
  <c r="C16" i="8"/>
  <c r="K23" i="15" l="1"/>
  <c r="BA23" i="15"/>
  <c r="AH23" i="15"/>
  <c r="AL23" i="15"/>
  <c r="J23" i="15"/>
  <c r="AP23" i="15"/>
  <c r="U23" i="15"/>
  <c r="AK23" i="15"/>
  <c r="N23" i="15"/>
  <c r="AT23" i="15"/>
  <c r="R23" i="15"/>
  <c r="AX23" i="15"/>
  <c r="Y23" i="15"/>
  <c r="AO23" i="15"/>
  <c r="BE23" i="15"/>
  <c r="AV23" i="15"/>
  <c r="AF23" i="15"/>
  <c r="P23" i="15"/>
  <c r="V23" i="15"/>
  <c r="BB23" i="15"/>
  <c r="Z23" i="15"/>
  <c r="BF23" i="15"/>
  <c r="AC23" i="15"/>
  <c r="AS23" i="15"/>
  <c r="BI23" i="15"/>
  <c r="O45" i="8"/>
  <c r="O16" i="8"/>
  <c r="O21" i="8"/>
  <c r="O40" i="8"/>
  <c r="P51" i="8"/>
  <c r="O31" i="8"/>
  <c r="O51" i="8"/>
  <c r="P40" i="8" l="1"/>
  <c r="R40" i="8"/>
  <c r="S31" i="8"/>
  <c r="Q31" i="8"/>
  <c r="P31" i="8"/>
  <c r="R31" i="8"/>
  <c r="Q51" i="8"/>
  <c r="Q40" i="8"/>
  <c r="S40" i="8" l="1"/>
  <c r="S51" i="8"/>
  <c r="R51" i="8"/>
  <c r="D52" i="7" l="1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51" i="7"/>
  <c r="D16" i="7"/>
  <c r="D17" i="7"/>
  <c r="F17" i="7" s="1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15" i="7"/>
  <c r="F15" i="7" s="1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51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15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51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15" i="7"/>
  <c r="F67" i="7"/>
  <c r="F66" i="7"/>
  <c r="F65" i="7"/>
  <c r="F64" i="7"/>
  <c r="F63" i="7"/>
  <c r="F62" i="7"/>
  <c r="F61" i="7"/>
  <c r="F60" i="7"/>
  <c r="F59" i="7"/>
  <c r="F58" i="7"/>
  <c r="F57" i="7"/>
  <c r="F56" i="7"/>
  <c r="F55" i="7"/>
  <c r="F54" i="7"/>
  <c r="F53" i="7"/>
  <c r="F52" i="7"/>
  <c r="F51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6" i="7"/>
  <c r="F50" i="7" l="1"/>
  <c r="F68" i="7"/>
  <c r="F70" i="7" l="1"/>
  <c r="C73" i="7" s="1"/>
  <c r="G67" i="7"/>
  <c r="G66" i="7"/>
  <c r="G65" i="7"/>
  <c r="G61" i="7"/>
  <c r="G57" i="7"/>
  <c r="G53" i="7"/>
  <c r="G46" i="7"/>
  <c r="G42" i="7"/>
  <c r="G38" i="7"/>
  <c r="G34" i="7"/>
  <c r="G30" i="7"/>
  <c r="G26" i="7"/>
  <c r="G22" i="7"/>
  <c r="G18" i="7"/>
  <c r="G32" i="7"/>
  <c r="G28" i="7"/>
  <c r="G24" i="7"/>
  <c r="G16" i="7"/>
  <c r="G62" i="7"/>
  <c r="G58" i="7"/>
  <c r="G47" i="7"/>
  <c r="G27" i="7"/>
  <c r="G19" i="7"/>
  <c r="G15" i="7"/>
  <c r="G64" i="7"/>
  <c r="G60" i="7"/>
  <c r="G56" i="7"/>
  <c r="G52" i="7"/>
  <c r="G49" i="7"/>
  <c r="G45" i="7"/>
  <c r="G41" i="7"/>
  <c r="G37" i="7"/>
  <c r="G33" i="7"/>
  <c r="G29" i="7"/>
  <c r="G25" i="7"/>
  <c r="G21" i="7"/>
  <c r="G17" i="7"/>
  <c r="G63" i="7"/>
  <c r="G59" i="7"/>
  <c r="G55" i="7"/>
  <c r="G51" i="7"/>
  <c r="G48" i="7"/>
  <c r="G44" i="7"/>
  <c r="G40" i="7"/>
  <c r="G36" i="7"/>
  <c r="G20" i="7"/>
  <c r="G54" i="7"/>
  <c r="G43" i="7"/>
  <c r="G39" i="7"/>
  <c r="G35" i="7"/>
  <c r="G31" i="7"/>
  <c r="G23" i="7"/>
  <c r="G68" i="7" l="1"/>
  <c r="G50" i="7"/>
  <c r="G70" i="7" l="1"/>
  <c r="N102" i="4" l="1"/>
  <c r="E102" i="4"/>
  <c r="C62" i="2"/>
  <c r="Y102" i="4"/>
  <c r="P102" i="4"/>
  <c r="G102" i="4"/>
  <c r="B102" i="4"/>
  <c r="Z101" i="4"/>
  <c r="AA101" i="4" s="1"/>
  <c r="V101" i="4"/>
  <c r="Q101" i="4"/>
  <c r="R101" i="4" s="1"/>
  <c r="M101" i="4"/>
  <c r="Z100" i="4"/>
  <c r="AA100" i="4" s="1"/>
  <c r="V100" i="4"/>
  <c r="Q100" i="4"/>
  <c r="R100" i="4" s="1"/>
  <c r="M100" i="4"/>
  <c r="D100" i="4"/>
  <c r="Z99" i="4"/>
  <c r="AA99" i="4" s="1"/>
  <c r="V99" i="4"/>
  <c r="Q99" i="4"/>
  <c r="R99" i="4" s="1"/>
  <c r="M99" i="4"/>
  <c r="D99" i="4"/>
  <c r="Z98" i="4"/>
  <c r="AA98" i="4" s="1"/>
  <c r="V98" i="4"/>
  <c r="Q98" i="4"/>
  <c r="R98" i="4" s="1"/>
  <c r="M98" i="4"/>
  <c r="D98" i="4"/>
  <c r="Z97" i="4"/>
  <c r="AA97" i="4" s="1"/>
  <c r="V97" i="4"/>
  <c r="Q97" i="4"/>
  <c r="R97" i="4" s="1"/>
  <c r="M97" i="4"/>
  <c r="D97" i="4"/>
  <c r="Z96" i="4"/>
  <c r="AA96" i="4" s="1"/>
  <c r="V96" i="4"/>
  <c r="Q96" i="4"/>
  <c r="R96" i="4" s="1"/>
  <c r="M96" i="4"/>
  <c r="D96" i="4"/>
  <c r="Z95" i="4"/>
  <c r="AA95" i="4" s="1"/>
  <c r="V95" i="4"/>
  <c r="Q95" i="4"/>
  <c r="R95" i="4" s="1"/>
  <c r="M95" i="4"/>
  <c r="D95" i="4"/>
  <c r="Z94" i="4"/>
  <c r="AA94" i="4" s="1"/>
  <c r="V94" i="4"/>
  <c r="Q94" i="4"/>
  <c r="R94" i="4" s="1"/>
  <c r="M94" i="4"/>
  <c r="D94" i="4"/>
  <c r="Z93" i="4"/>
  <c r="AA93" i="4" s="1"/>
  <c r="V93" i="4"/>
  <c r="Q93" i="4"/>
  <c r="R93" i="4" s="1"/>
  <c r="M93" i="4"/>
  <c r="D93" i="4"/>
  <c r="Z92" i="4"/>
  <c r="AA92" i="4" s="1"/>
  <c r="V92" i="4"/>
  <c r="Q92" i="4"/>
  <c r="R92" i="4" s="1"/>
  <c r="M92" i="4"/>
  <c r="D92" i="4"/>
  <c r="Z91" i="4"/>
  <c r="AA91" i="4" s="1"/>
  <c r="V91" i="4"/>
  <c r="Q91" i="4"/>
  <c r="R91" i="4" s="1"/>
  <c r="M91" i="4"/>
  <c r="D91" i="4"/>
  <c r="Z90" i="4"/>
  <c r="AA90" i="4" s="1"/>
  <c r="V90" i="4"/>
  <c r="Q90" i="4"/>
  <c r="R90" i="4" s="1"/>
  <c r="M90" i="4"/>
  <c r="D90" i="4"/>
  <c r="Z89" i="4"/>
  <c r="AA89" i="4" s="1"/>
  <c r="V89" i="4"/>
  <c r="Q89" i="4"/>
  <c r="R89" i="4" s="1"/>
  <c r="M89" i="4"/>
  <c r="D89" i="4"/>
  <c r="Z88" i="4"/>
  <c r="AA88" i="4" s="1"/>
  <c r="V88" i="4"/>
  <c r="Q88" i="4"/>
  <c r="R88" i="4" s="1"/>
  <c r="M88" i="4"/>
  <c r="D88" i="4"/>
  <c r="Z87" i="4"/>
  <c r="AA87" i="4" s="1"/>
  <c r="V87" i="4"/>
  <c r="Q87" i="4"/>
  <c r="R87" i="4" s="1"/>
  <c r="M87" i="4"/>
  <c r="D87" i="4"/>
  <c r="Z86" i="4"/>
  <c r="AA86" i="4" s="1"/>
  <c r="V86" i="4"/>
  <c r="Q86" i="4"/>
  <c r="R86" i="4" s="1"/>
  <c r="M86" i="4"/>
  <c r="D86" i="4"/>
  <c r="Z85" i="4"/>
  <c r="AA85" i="4" s="1"/>
  <c r="V85" i="4"/>
  <c r="Q85" i="4"/>
  <c r="R85" i="4" s="1"/>
  <c r="M85" i="4"/>
  <c r="D85" i="4"/>
  <c r="Z84" i="4"/>
  <c r="AA84" i="4" s="1"/>
  <c r="V84" i="4"/>
  <c r="Q84" i="4"/>
  <c r="R84" i="4" s="1"/>
  <c r="M84" i="4"/>
  <c r="D84" i="4"/>
  <c r="Z83" i="4"/>
  <c r="AA83" i="4" s="1"/>
  <c r="V83" i="4"/>
  <c r="Q83" i="4"/>
  <c r="R83" i="4" s="1"/>
  <c r="M83" i="4"/>
  <c r="D83" i="4"/>
  <c r="Z82" i="4"/>
  <c r="AA82" i="4" s="1"/>
  <c r="V82" i="4"/>
  <c r="Q82" i="4"/>
  <c r="R82" i="4" s="1"/>
  <c r="M82" i="4"/>
  <c r="D82" i="4"/>
  <c r="Z81" i="4"/>
  <c r="AA81" i="4" s="1"/>
  <c r="V81" i="4"/>
  <c r="Q81" i="4"/>
  <c r="R81" i="4" s="1"/>
  <c r="M81" i="4"/>
  <c r="D81" i="4"/>
  <c r="Z80" i="4"/>
  <c r="AA80" i="4" s="1"/>
  <c r="V80" i="4"/>
  <c r="Q80" i="4"/>
  <c r="R80" i="4" s="1"/>
  <c r="M80" i="4"/>
  <c r="D80" i="4"/>
  <c r="Z79" i="4"/>
  <c r="AA79" i="4" s="1"/>
  <c r="V79" i="4"/>
  <c r="Q79" i="4"/>
  <c r="R79" i="4" s="1"/>
  <c r="M79" i="4"/>
  <c r="D79" i="4"/>
  <c r="Z78" i="4"/>
  <c r="AA78" i="4" s="1"/>
  <c r="V78" i="4"/>
  <c r="Q78" i="4"/>
  <c r="R78" i="4" s="1"/>
  <c r="M78" i="4"/>
  <c r="D78" i="4"/>
  <c r="Z77" i="4"/>
  <c r="AA77" i="4" s="1"/>
  <c r="V77" i="4"/>
  <c r="Q77" i="4"/>
  <c r="R77" i="4" s="1"/>
  <c r="M77" i="4"/>
  <c r="D77" i="4"/>
  <c r="Z76" i="4"/>
  <c r="AA76" i="4" s="1"/>
  <c r="V76" i="4"/>
  <c r="Q76" i="4"/>
  <c r="R76" i="4" s="1"/>
  <c r="M76" i="4"/>
  <c r="D76" i="4"/>
  <c r="Z75" i="4"/>
  <c r="AA75" i="4" s="1"/>
  <c r="V75" i="4"/>
  <c r="Q75" i="4"/>
  <c r="R75" i="4" s="1"/>
  <c r="M75" i="4"/>
  <c r="D75" i="4"/>
  <c r="Z74" i="4"/>
  <c r="AA74" i="4" s="1"/>
  <c r="V74" i="4"/>
  <c r="Q74" i="4"/>
  <c r="R74" i="4" s="1"/>
  <c r="M74" i="4"/>
  <c r="D74" i="4"/>
  <c r="Z73" i="4"/>
  <c r="AA73" i="4" s="1"/>
  <c r="V73" i="4"/>
  <c r="Q73" i="4"/>
  <c r="R73" i="4" s="1"/>
  <c r="M73" i="4"/>
  <c r="D73" i="4"/>
  <c r="Z72" i="4"/>
  <c r="AA72" i="4" s="1"/>
  <c r="V72" i="4"/>
  <c r="Q72" i="4"/>
  <c r="R72" i="4" s="1"/>
  <c r="M72" i="4"/>
  <c r="D72" i="4"/>
  <c r="Z71" i="4"/>
  <c r="AA71" i="4" s="1"/>
  <c r="V71" i="4"/>
  <c r="Q71" i="4"/>
  <c r="R71" i="4" s="1"/>
  <c r="M71" i="4"/>
  <c r="D71" i="4"/>
  <c r="Z70" i="4"/>
  <c r="AA70" i="4" s="1"/>
  <c r="V70" i="4"/>
  <c r="Q70" i="4"/>
  <c r="R70" i="4" s="1"/>
  <c r="M70" i="4"/>
  <c r="D70" i="4"/>
  <c r="Z69" i="4"/>
  <c r="AA69" i="4" s="1"/>
  <c r="V69" i="4"/>
  <c r="Q69" i="4"/>
  <c r="R69" i="4" s="1"/>
  <c r="M69" i="4"/>
  <c r="D69" i="4"/>
  <c r="Z68" i="4"/>
  <c r="AA68" i="4" s="1"/>
  <c r="V68" i="4"/>
  <c r="Q68" i="4"/>
  <c r="R68" i="4" s="1"/>
  <c r="M68" i="4"/>
  <c r="D68" i="4"/>
  <c r="Z67" i="4"/>
  <c r="AA67" i="4" s="1"/>
  <c r="V67" i="4"/>
  <c r="Q67" i="4"/>
  <c r="R67" i="4" s="1"/>
  <c r="M67" i="4"/>
  <c r="D67" i="4"/>
  <c r="Z66" i="4"/>
  <c r="AA66" i="4" s="1"/>
  <c r="V66" i="4"/>
  <c r="Q66" i="4"/>
  <c r="R66" i="4" s="1"/>
  <c r="M66" i="4"/>
  <c r="D66" i="4"/>
  <c r="Z65" i="4"/>
  <c r="AA65" i="4" s="1"/>
  <c r="V65" i="4"/>
  <c r="Q65" i="4"/>
  <c r="R65" i="4" s="1"/>
  <c r="M65" i="4"/>
  <c r="D65" i="4"/>
  <c r="Z64" i="4"/>
  <c r="AA64" i="4" s="1"/>
  <c r="V64" i="4"/>
  <c r="Q64" i="4"/>
  <c r="R64" i="4" s="1"/>
  <c r="M64" i="4"/>
  <c r="D64" i="4"/>
  <c r="Z63" i="4"/>
  <c r="AA63" i="4" s="1"/>
  <c r="V63" i="4"/>
  <c r="Q63" i="4"/>
  <c r="R63" i="4" s="1"/>
  <c r="M63" i="4"/>
  <c r="D63" i="4"/>
  <c r="Z62" i="4"/>
  <c r="AA62" i="4" s="1"/>
  <c r="V62" i="4"/>
  <c r="Q62" i="4"/>
  <c r="R62" i="4" s="1"/>
  <c r="M62" i="4"/>
  <c r="D62" i="4"/>
  <c r="Z61" i="4"/>
  <c r="AA61" i="4" s="1"/>
  <c r="V61" i="4"/>
  <c r="Q61" i="4"/>
  <c r="R61" i="4" s="1"/>
  <c r="M61" i="4"/>
  <c r="D61" i="4"/>
  <c r="Z60" i="4"/>
  <c r="AA60" i="4" s="1"/>
  <c r="V60" i="4"/>
  <c r="Q60" i="4"/>
  <c r="R60" i="4" s="1"/>
  <c r="M60" i="4"/>
  <c r="D60" i="4"/>
  <c r="Z59" i="4"/>
  <c r="AA59" i="4" s="1"/>
  <c r="V59" i="4"/>
  <c r="Q59" i="4"/>
  <c r="R59" i="4" s="1"/>
  <c r="M59" i="4"/>
  <c r="D59" i="4"/>
  <c r="Z58" i="4"/>
  <c r="AA58" i="4" s="1"/>
  <c r="V58" i="4"/>
  <c r="Q58" i="4"/>
  <c r="R58" i="4" s="1"/>
  <c r="M58" i="4"/>
  <c r="D58" i="4"/>
  <c r="Z57" i="4"/>
  <c r="AA57" i="4" s="1"/>
  <c r="V57" i="4"/>
  <c r="Q57" i="4"/>
  <c r="R57" i="4" s="1"/>
  <c r="M57" i="4"/>
  <c r="D57" i="4"/>
  <c r="Z56" i="4"/>
  <c r="AA56" i="4" s="1"/>
  <c r="V56" i="4"/>
  <c r="Q56" i="4"/>
  <c r="R56" i="4" s="1"/>
  <c r="M56" i="4"/>
  <c r="D56" i="4"/>
  <c r="Z55" i="4"/>
  <c r="AA55" i="4" s="1"/>
  <c r="V55" i="4"/>
  <c r="Q55" i="4"/>
  <c r="R55" i="4" s="1"/>
  <c r="M55" i="4"/>
  <c r="D55" i="4"/>
  <c r="Z54" i="4"/>
  <c r="AA54" i="4" s="1"/>
  <c r="V54" i="4"/>
  <c r="Q54" i="4"/>
  <c r="R54" i="4" s="1"/>
  <c r="M54" i="4"/>
  <c r="D54" i="4"/>
  <c r="Z53" i="4"/>
  <c r="AA53" i="4" s="1"/>
  <c r="V53" i="4"/>
  <c r="Q53" i="4"/>
  <c r="R53" i="4" s="1"/>
  <c r="M53" i="4"/>
  <c r="D53" i="4"/>
  <c r="Z52" i="4"/>
  <c r="AA52" i="4" s="1"/>
  <c r="V52" i="4"/>
  <c r="Q52" i="4"/>
  <c r="R52" i="4" s="1"/>
  <c r="M52" i="4"/>
  <c r="D52" i="4"/>
  <c r="Z51" i="4"/>
  <c r="AA51" i="4" s="1"/>
  <c r="V51" i="4"/>
  <c r="Q51" i="4"/>
  <c r="R51" i="4" s="1"/>
  <c r="M51" i="4"/>
  <c r="D51" i="4"/>
  <c r="Z50" i="4"/>
  <c r="AA50" i="4" s="1"/>
  <c r="V50" i="4"/>
  <c r="Q50" i="4"/>
  <c r="R50" i="4" s="1"/>
  <c r="M50" i="4"/>
  <c r="D50" i="4"/>
  <c r="Z49" i="4"/>
  <c r="AA49" i="4" s="1"/>
  <c r="V49" i="4"/>
  <c r="Q49" i="4"/>
  <c r="R49" i="4" s="1"/>
  <c r="M49" i="4"/>
  <c r="D49" i="4"/>
  <c r="Z48" i="4"/>
  <c r="AA48" i="4" s="1"/>
  <c r="V48" i="4"/>
  <c r="Q48" i="4"/>
  <c r="R48" i="4" s="1"/>
  <c r="M48" i="4"/>
  <c r="D48" i="4"/>
  <c r="Z47" i="4"/>
  <c r="AA47" i="4" s="1"/>
  <c r="V47" i="4"/>
  <c r="Q47" i="4"/>
  <c r="R47" i="4" s="1"/>
  <c r="M47" i="4"/>
  <c r="D47" i="4"/>
  <c r="Z46" i="4"/>
  <c r="AA46" i="4" s="1"/>
  <c r="V46" i="4"/>
  <c r="Q46" i="4"/>
  <c r="R46" i="4" s="1"/>
  <c r="M46" i="4"/>
  <c r="D46" i="4"/>
  <c r="Z45" i="4"/>
  <c r="AA45" i="4" s="1"/>
  <c r="V45" i="4"/>
  <c r="Q45" i="4"/>
  <c r="R45" i="4" s="1"/>
  <c r="M45" i="4"/>
  <c r="D45" i="4"/>
  <c r="Z44" i="4"/>
  <c r="AA44" i="4" s="1"/>
  <c r="V44" i="4"/>
  <c r="Q44" i="4"/>
  <c r="R44" i="4" s="1"/>
  <c r="M44" i="4"/>
  <c r="D44" i="4"/>
  <c r="Z43" i="4"/>
  <c r="AA43" i="4" s="1"/>
  <c r="V43" i="4"/>
  <c r="Q43" i="4"/>
  <c r="R43" i="4" s="1"/>
  <c r="M43" i="4"/>
  <c r="D43" i="4"/>
  <c r="Z42" i="4"/>
  <c r="AA42" i="4" s="1"/>
  <c r="V42" i="4"/>
  <c r="Q42" i="4"/>
  <c r="R42" i="4" s="1"/>
  <c r="M42" i="4"/>
  <c r="D42" i="4"/>
  <c r="Z41" i="4"/>
  <c r="AA41" i="4" s="1"/>
  <c r="V41" i="4"/>
  <c r="Q41" i="4"/>
  <c r="R41" i="4" s="1"/>
  <c r="M41" i="4"/>
  <c r="D41" i="4"/>
  <c r="Z40" i="4"/>
  <c r="AA40" i="4" s="1"/>
  <c r="V40" i="4"/>
  <c r="Q40" i="4"/>
  <c r="R40" i="4" s="1"/>
  <c r="M40" i="4"/>
  <c r="D40" i="4"/>
  <c r="Z39" i="4"/>
  <c r="AA39" i="4" s="1"/>
  <c r="V39" i="4"/>
  <c r="Q39" i="4"/>
  <c r="R39" i="4" s="1"/>
  <c r="M39" i="4"/>
  <c r="D39" i="4"/>
  <c r="Z38" i="4"/>
  <c r="AA38" i="4" s="1"/>
  <c r="V38" i="4"/>
  <c r="Q38" i="4"/>
  <c r="R38" i="4" s="1"/>
  <c r="M38" i="4"/>
  <c r="D38" i="4"/>
  <c r="Z37" i="4"/>
  <c r="AA37" i="4" s="1"/>
  <c r="V37" i="4"/>
  <c r="Q37" i="4"/>
  <c r="R37" i="4" s="1"/>
  <c r="M37" i="4"/>
  <c r="D37" i="4"/>
  <c r="Z36" i="4"/>
  <c r="AA36" i="4" s="1"/>
  <c r="V36" i="4"/>
  <c r="Q36" i="4"/>
  <c r="R36" i="4" s="1"/>
  <c r="M36" i="4"/>
  <c r="D36" i="4"/>
  <c r="Z35" i="4"/>
  <c r="AA35" i="4" s="1"/>
  <c r="V35" i="4"/>
  <c r="Q35" i="4"/>
  <c r="R35" i="4" s="1"/>
  <c r="M35" i="4"/>
  <c r="D35" i="4"/>
  <c r="Z34" i="4"/>
  <c r="AA34" i="4" s="1"/>
  <c r="V34" i="4"/>
  <c r="Q34" i="4"/>
  <c r="R34" i="4" s="1"/>
  <c r="M34" i="4"/>
  <c r="D34" i="4"/>
  <c r="Z33" i="4"/>
  <c r="AA33" i="4" s="1"/>
  <c r="V33" i="4"/>
  <c r="Q33" i="4"/>
  <c r="R33" i="4" s="1"/>
  <c r="M33" i="4"/>
  <c r="D33" i="4"/>
  <c r="Z32" i="4"/>
  <c r="AA32" i="4" s="1"/>
  <c r="V32" i="4"/>
  <c r="Q32" i="4"/>
  <c r="R32" i="4" s="1"/>
  <c r="M32" i="4"/>
  <c r="D32" i="4"/>
  <c r="Z31" i="4"/>
  <c r="AA31" i="4" s="1"/>
  <c r="V31" i="4"/>
  <c r="Q31" i="4"/>
  <c r="R31" i="4" s="1"/>
  <c r="M31" i="4"/>
  <c r="D31" i="4"/>
  <c r="Z30" i="4"/>
  <c r="AA30" i="4" s="1"/>
  <c r="V30" i="4"/>
  <c r="Q30" i="4"/>
  <c r="R30" i="4" s="1"/>
  <c r="M30" i="4"/>
  <c r="D30" i="4"/>
  <c r="Z29" i="4"/>
  <c r="AA29" i="4" s="1"/>
  <c r="V29" i="4"/>
  <c r="Q29" i="4"/>
  <c r="R29" i="4" s="1"/>
  <c r="M29" i="4"/>
  <c r="D29" i="4"/>
  <c r="Z28" i="4"/>
  <c r="AA28" i="4" s="1"/>
  <c r="V28" i="4"/>
  <c r="Q28" i="4"/>
  <c r="R28" i="4" s="1"/>
  <c r="M28" i="4"/>
  <c r="D28" i="4"/>
  <c r="Z27" i="4"/>
  <c r="AA27" i="4" s="1"/>
  <c r="V27" i="4"/>
  <c r="Q27" i="4"/>
  <c r="R27" i="4" s="1"/>
  <c r="M27" i="4"/>
  <c r="D27" i="4"/>
  <c r="Z26" i="4"/>
  <c r="AA26" i="4" s="1"/>
  <c r="V26" i="4"/>
  <c r="Q26" i="4"/>
  <c r="R26" i="4" s="1"/>
  <c r="M26" i="4"/>
  <c r="D26" i="4"/>
  <c r="Z25" i="4"/>
  <c r="AA25" i="4" s="1"/>
  <c r="V25" i="4"/>
  <c r="Q25" i="4"/>
  <c r="R25" i="4" s="1"/>
  <c r="M25" i="4"/>
  <c r="D25" i="4"/>
  <c r="Z24" i="4"/>
  <c r="AA24" i="4" s="1"/>
  <c r="V24" i="4"/>
  <c r="Q24" i="4"/>
  <c r="R24" i="4" s="1"/>
  <c r="M24" i="4"/>
  <c r="D24" i="4"/>
  <c r="Z23" i="4"/>
  <c r="AA23" i="4" s="1"/>
  <c r="V23" i="4"/>
  <c r="Q23" i="4"/>
  <c r="R23" i="4" s="1"/>
  <c r="M23" i="4"/>
  <c r="D23" i="4"/>
  <c r="Z22" i="4"/>
  <c r="AA22" i="4" s="1"/>
  <c r="V22" i="4"/>
  <c r="Q22" i="4"/>
  <c r="R22" i="4" s="1"/>
  <c r="M22" i="4"/>
  <c r="D22" i="4"/>
  <c r="Z21" i="4"/>
  <c r="AA21" i="4" s="1"/>
  <c r="V21" i="4"/>
  <c r="Q21" i="4"/>
  <c r="R21" i="4" s="1"/>
  <c r="M21" i="4"/>
  <c r="D21" i="4"/>
  <c r="Z20" i="4"/>
  <c r="AA20" i="4" s="1"/>
  <c r="V20" i="4"/>
  <c r="Q20" i="4"/>
  <c r="R20" i="4" s="1"/>
  <c r="M20" i="4"/>
  <c r="D20" i="4"/>
  <c r="Z19" i="4"/>
  <c r="AA19" i="4" s="1"/>
  <c r="V19" i="4"/>
  <c r="Q19" i="4"/>
  <c r="R19" i="4" s="1"/>
  <c r="M19" i="4"/>
  <c r="D19" i="4"/>
  <c r="Z18" i="4"/>
  <c r="AA18" i="4" s="1"/>
  <c r="V18" i="4"/>
  <c r="Q18" i="4"/>
  <c r="R18" i="4" s="1"/>
  <c r="M18" i="4"/>
  <c r="D18" i="4"/>
  <c r="Z17" i="4"/>
  <c r="AA17" i="4" s="1"/>
  <c r="V17" i="4"/>
  <c r="Q17" i="4"/>
  <c r="R17" i="4" s="1"/>
  <c r="M17" i="4"/>
  <c r="D17" i="4"/>
  <c r="Z16" i="4"/>
  <c r="AA16" i="4" s="1"/>
  <c r="V16" i="4"/>
  <c r="Q16" i="4"/>
  <c r="R16" i="4" s="1"/>
  <c r="M16" i="4"/>
  <c r="D16" i="4"/>
  <c r="Z15" i="4"/>
  <c r="AA15" i="4" s="1"/>
  <c r="V15" i="4"/>
  <c r="Q15" i="4"/>
  <c r="R15" i="4" s="1"/>
  <c r="M15" i="4"/>
  <c r="D15" i="4"/>
  <c r="Z14" i="4"/>
  <c r="AA14" i="4" s="1"/>
  <c r="V14" i="4"/>
  <c r="Q14" i="4"/>
  <c r="R14" i="4" s="1"/>
  <c r="M14" i="4"/>
  <c r="D14" i="4"/>
  <c r="Z13" i="4"/>
  <c r="AA13" i="4" s="1"/>
  <c r="V13" i="4"/>
  <c r="Q13" i="4"/>
  <c r="R13" i="4" s="1"/>
  <c r="M13" i="4"/>
  <c r="D13" i="4"/>
  <c r="Z12" i="4"/>
  <c r="AA12" i="4" s="1"/>
  <c r="V12" i="4"/>
  <c r="Q12" i="4"/>
  <c r="R12" i="4" s="1"/>
  <c r="M12" i="4"/>
  <c r="D12" i="4"/>
  <c r="V11" i="4"/>
  <c r="M11" i="4"/>
  <c r="D11" i="4"/>
  <c r="C33" i="2"/>
  <c r="G33" i="2"/>
  <c r="G35" i="2" l="1"/>
  <c r="F26" i="8"/>
  <c r="F27" i="8" s="1"/>
  <c r="J26" i="8"/>
  <c r="J27" i="8" s="1"/>
  <c r="N26" i="8"/>
  <c r="N27" i="8" s="1"/>
  <c r="E26" i="8"/>
  <c r="E27" i="8" s="1"/>
  <c r="M26" i="8"/>
  <c r="M27" i="8" s="1"/>
  <c r="G26" i="8"/>
  <c r="G27" i="8" s="1"/>
  <c r="K26" i="8"/>
  <c r="K27" i="8" s="1"/>
  <c r="C26" i="8"/>
  <c r="I26" i="8"/>
  <c r="I27" i="8" s="1"/>
  <c r="D26" i="8"/>
  <c r="D27" i="8" s="1"/>
  <c r="H26" i="8"/>
  <c r="H27" i="8" s="1"/>
  <c r="L26" i="8"/>
  <c r="L27" i="8" s="1"/>
  <c r="I2" i="1"/>
  <c r="G62" i="2"/>
  <c r="I2" i="4"/>
  <c r="D102" i="4"/>
  <c r="AI12" i="4" s="1"/>
  <c r="E5" i="8" s="1"/>
  <c r="M102" i="4"/>
  <c r="AI13" i="4" s="1"/>
  <c r="E6" i="8" s="1"/>
  <c r="V102" i="4"/>
  <c r="AI14" i="4" s="1"/>
  <c r="E7" i="8" s="1"/>
  <c r="D16" i="1"/>
  <c r="M16" i="1"/>
  <c r="V16" i="1"/>
  <c r="D17" i="1"/>
  <c r="M17" i="1"/>
  <c r="V17" i="1"/>
  <c r="D18" i="1"/>
  <c r="M18" i="1"/>
  <c r="V18" i="1"/>
  <c r="D19" i="1"/>
  <c r="M19" i="1"/>
  <c r="V19" i="1"/>
  <c r="D20" i="1"/>
  <c r="M20" i="1"/>
  <c r="V20" i="1"/>
  <c r="D21" i="1"/>
  <c r="M21" i="1"/>
  <c r="V21" i="1"/>
  <c r="D22" i="1"/>
  <c r="M22" i="1"/>
  <c r="V22" i="1"/>
  <c r="D23" i="1"/>
  <c r="M23" i="1"/>
  <c r="V23" i="1"/>
  <c r="D24" i="1"/>
  <c r="M24" i="1"/>
  <c r="V24" i="1"/>
  <c r="D25" i="1"/>
  <c r="M25" i="1"/>
  <c r="V25" i="1"/>
  <c r="D26" i="1"/>
  <c r="M26" i="1"/>
  <c r="V26" i="1"/>
  <c r="D27" i="1"/>
  <c r="M27" i="1"/>
  <c r="V27" i="1"/>
  <c r="D28" i="1"/>
  <c r="M28" i="1"/>
  <c r="V28" i="1"/>
  <c r="D29" i="1"/>
  <c r="M29" i="1"/>
  <c r="V29" i="1"/>
  <c r="D30" i="1"/>
  <c r="M30" i="1"/>
  <c r="V30" i="1"/>
  <c r="D31" i="1"/>
  <c r="M31" i="1"/>
  <c r="V31" i="1"/>
  <c r="D32" i="1"/>
  <c r="M32" i="1"/>
  <c r="V32" i="1"/>
  <c r="D33" i="1"/>
  <c r="M33" i="1"/>
  <c r="V33" i="1"/>
  <c r="D34" i="1"/>
  <c r="M34" i="1"/>
  <c r="V34" i="1"/>
  <c r="D35" i="1"/>
  <c r="M35" i="1"/>
  <c r="V35" i="1"/>
  <c r="D36" i="1"/>
  <c r="M36" i="1"/>
  <c r="V36" i="1"/>
  <c r="D37" i="1"/>
  <c r="M37" i="1"/>
  <c r="V37" i="1"/>
  <c r="D38" i="1"/>
  <c r="M38" i="1"/>
  <c r="V38" i="1"/>
  <c r="D39" i="1"/>
  <c r="M39" i="1"/>
  <c r="V39" i="1"/>
  <c r="D40" i="1"/>
  <c r="M40" i="1"/>
  <c r="V40" i="1"/>
  <c r="D41" i="1"/>
  <c r="M41" i="1"/>
  <c r="V41" i="1"/>
  <c r="D42" i="1"/>
  <c r="M42" i="1"/>
  <c r="V42" i="1"/>
  <c r="D43" i="1"/>
  <c r="M43" i="1"/>
  <c r="V43" i="1"/>
  <c r="D44" i="1"/>
  <c r="M44" i="1"/>
  <c r="V44" i="1"/>
  <c r="D45" i="1"/>
  <c r="M45" i="1"/>
  <c r="V45" i="1"/>
  <c r="D46" i="1"/>
  <c r="M46" i="1"/>
  <c r="V46" i="1"/>
  <c r="D47" i="1"/>
  <c r="M47" i="1"/>
  <c r="V47" i="1"/>
  <c r="D48" i="1"/>
  <c r="M48" i="1"/>
  <c r="V48" i="1"/>
  <c r="D49" i="1"/>
  <c r="M49" i="1"/>
  <c r="V49" i="1"/>
  <c r="D50" i="1"/>
  <c r="M50" i="1"/>
  <c r="V50" i="1"/>
  <c r="D51" i="1"/>
  <c r="M51" i="1"/>
  <c r="V51" i="1"/>
  <c r="D52" i="1"/>
  <c r="M52" i="1"/>
  <c r="V52" i="1"/>
  <c r="D53" i="1"/>
  <c r="M53" i="1"/>
  <c r="V53" i="1"/>
  <c r="D54" i="1"/>
  <c r="M54" i="1"/>
  <c r="V54" i="1"/>
  <c r="D55" i="1"/>
  <c r="M55" i="1"/>
  <c r="V55" i="1"/>
  <c r="D56" i="1"/>
  <c r="M56" i="1"/>
  <c r="V56" i="1"/>
  <c r="D57" i="1"/>
  <c r="M57" i="1"/>
  <c r="V57" i="1"/>
  <c r="D58" i="1"/>
  <c r="M58" i="1"/>
  <c r="V58" i="1"/>
  <c r="D59" i="1"/>
  <c r="M59" i="1"/>
  <c r="V59" i="1"/>
  <c r="D60" i="1"/>
  <c r="M60" i="1"/>
  <c r="V60" i="1"/>
  <c r="D61" i="1"/>
  <c r="M61" i="1"/>
  <c r="V61" i="1"/>
  <c r="D62" i="1"/>
  <c r="M62" i="1"/>
  <c r="V62" i="1"/>
  <c r="D63" i="1"/>
  <c r="M63" i="1"/>
  <c r="V63" i="1"/>
  <c r="D64" i="1"/>
  <c r="M64" i="1"/>
  <c r="V64" i="1"/>
  <c r="D65" i="1"/>
  <c r="M65" i="1"/>
  <c r="V65" i="1"/>
  <c r="D66" i="1"/>
  <c r="M66" i="1"/>
  <c r="V66" i="1"/>
  <c r="D67" i="1"/>
  <c r="M67" i="1"/>
  <c r="V67" i="1"/>
  <c r="D68" i="1"/>
  <c r="M68" i="1"/>
  <c r="V68" i="1"/>
  <c r="D69" i="1"/>
  <c r="M69" i="1"/>
  <c r="V69" i="1"/>
  <c r="D70" i="1"/>
  <c r="M70" i="1"/>
  <c r="V70" i="1"/>
  <c r="D71" i="1"/>
  <c r="M71" i="1"/>
  <c r="V71" i="1"/>
  <c r="D72" i="1"/>
  <c r="M72" i="1"/>
  <c r="V72" i="1"/>
  <c r="D73" i="1"/>
  <c r="M73" i="1"/>
  <c r="V73" i="1"/>
  <c r="D74" i="1"/>
  <c r="M74" i="1"/>
  <c r="V74" i="1"/>
  <c r="D75" i="1"/>
  <c r="M75" i="1"/>
  <c r="V75" i="1"/>
  <c r="D76" i="1"/>
  <c r="M76" i="1"/>
  <c r="V76" i="1"/>
  <c r="D77" i="1"/>
  <c r="M77" i="1"/>
  <c r="V77" i="1"/>
  <c r="D78" i="1"/>
  <c r="M78" i="1"/>
  <c r="V78" i="1"/>
  <c r="D79" i="1"/>
  <c r="M79" i="1"/>
  <c r="V79" i="1"/>
  <c r="D80" i="1"/>
  <c r="M80" i="1"/>
  <c r="V80" i="1"/>
  <c r="D81" i="1"/>
  <c r="M81" i="1"/>
  <c r="V81" i="1"/>
  <c r="D82" i="1"/>
  <c r="M82" i="1"/>
  <c r="V82" i="1"/>
  <c r="D83" i="1"/>
  <c r="M83" i="1"/>
  <c r="V83" i="1"/>
  <c r="D84" i="1"/>
  <c r="M84" i="1"/>
  <c r="V84" i="1"/>
  <c r="D85" i="1"/>
  <c r="M85" i="1"/>
  <c r="V85" i="1"/>
  <c r="D86" i="1"/>
  <c r="M86" i="1"/>
  <c r="V86" i="1"/>
  <c r="D87" i="1"/>
  <c r="M87" i="1"/>
  <c r="V87" i="1"/>
  <c r="D88" i="1"/>
  <c r="M88" i="1"/>
  <c r="V88" i="1"/>
  <c r="D89" i="1"/>
  <c r="M89" i="1"/>
  <c r="V89" i="1"/>
  <c r="D90" i="1"/>
  <c r="M90" i="1"/>
  <c r="V90" i="1"/>
  <c r="D91" i="1"/>
  <c r="M91" i="1"/>
  <c r="V91" i="1"/>
  <c r="D92" i="1"/>
  <c r="M92" i="1"/>
  <c r="V92" i="1"/>
  <c r="D93" i="1"/>
  <c r="M93" i="1"/>
  <c r="V93" i="1"/>
  <c r="D94" i="1"/>
  <c r="M94" i="1"/>
  <c r="V94" i="1"/>
  <c r="D95" i="1"/>
  <c r="M95" i="1"/>
  <c r="V95" i="1"/>
  <c r="D96" i="1"/>
  <c r="M96" i="1"/>
  <c r="V96" i="1"/>
  <c r="D97" i="1"/>
  <c r="M97" i="1"/>
  <c r="V97" i="1"/>
  <c r="D98" i="1"/>
  <c r="M98" i="1"/>
  <c r="V98" i="1"/>
  <c r="D99" i="1"/>
  <c r="M99" i="1"/>
  <c r="V99" i="1"/>
  <c r="D100" i="1"/>
  <c r="M100" i="1"/>
  <c r="V100" i="1"/>
  <c r="Z101" i="1"/>
  <c r="AA101" i="1" s="1"/>
  <c r="V12" i="1"/>
  <c r="V13" i="1"/>
  <c r="V14" i="1"/>
  <c r="V15" i="1"/>
  <c r="V101" i="1"/>
  <c r="V11" i="1"/>
  <c r="Q101" i="1"/>
  <c r="M12" i="1"/>
  <c r="M13" i="1"/>
  <c r="M14" i="1"/>
  <c r="M15" i="1"/>
  <c r="M101" i="1"/>
  <c r="M11" i="1"/>
  <c r="D12" i="1"/>
  <c r="D13" i="1"/>
  <c r="D14" i="1"/>
  <c r="D15" i="1"/>
  <c r="D11" i="1"/>
  <c r="Y102" i="1"/>
  <c r="P102" i="1"/>
  <c r="G102" i="1"/>
  <c r="B102" i="1"/>
  <c r="C27" i="8" l="1"/>
  <c r="O26" i="8"/>
  <c r="H20" i="8"/>
  <c r="H22" i="8" s="1"/>
  <c r="E20" i="8"/>
  <c r="E22" i="8" s="1"/>
  <c r="D20" i="8"/>
  <c r="D22" i="8" s="1"/>
  <c r="N20" i="8"/>
  <c r="N22" i="8" s="1"/>
  <c r="F20" i="8"/>
  <c r="F22" i="8" s="1"/>
  <c r="G20" i="8"/>
  <c r="G22" i="8" s="1"/>
  <c r="L20" i="8"/>
  <c r="L22" i="8" s="1"/>
  <c r="M20" i="8"/>
  <c r="M22" i="8" s="1"/>
  <c r="I20" i="8"/>
  <c r="I22" i="8" s="1"/>
  <c r="C20" i="8"/>
  <c r="K20" i="8"/>
  <c r="K22" i="8" s="1"/>
  <c r="J20" i="8"/>
  <c r="J22" i="8" s="1"/>
  <c r="I4" i="4"/>
  <c r="X26" i="4" s="1"/>
  <c r="AB26" i="4" s="1"/>
  <c r="AC26" i="4" s="1"/>
  <c r="C75" i="7"/>
  <c r="C77" i="7" s="1"/>
  <c r="C10" i="7" s="1"/>
  <c r="N12" i="1"/>
  <c r="N16" i="1"/>
  <c r="N20" i="1"/>
  <c r="N24" i="1"/>
  <c r="N28" i="1"/>
  <c r="N32" i="1"/>
  <c r="N36" i="1"/>
  <c r="N40" i="1"/>
  <c r="N44" i="1"/>
  <c r="N48" i="1"/>
  <c r="N52" i="1"/>
  <c r="N56" i="1"/>
  <c r="N60" i="1"/>
  <c r="N64" i="1"/>
  <c r="N68" i="1"/>
  <c r="N72" i="1"/>
  <c r="N76" i="1"/>
  <c r="N80" i="1"/>
  <c r="N84" i="1"/>
  <c r="N88" i="1"/>
  <c r="N92" i="1"/>
  <c r="N96" i="1"/>
  <c r="N100" i="1"/>
  <c r="N13" i="1"/>
  <c r="N17" i="1"/>
  <c r="N21" i="1"/>
  <c r="N25" i="1"/>
  <c r="N29" i="1"/>
  <c r="N33" i="1"/>
  <c r="N37" i="1"/>
  <c r="N41" i="1"/>
  <c r="N45" i="1"/>
  <c r="N49" i="1"/>
  <c r="N53" i="1"/>
  <c r="N57" i="1"/>
  <c r="N61" i="1"/>
  <c r="N65" i="1"/>
  <c r="N69" i="1"/>
  <c r="N73" i="1"/>
  <c r="N77" i="1"/>
  <c r="N81" i="1"/>
  <c r="N85" i="1"/>
  <c r="N89" i="1"/>
  <c r="N93" i="1"/>
  <c r="N97" i="1"/>
  <c r="N101" i="1"/>
  <c r="N83" i="1"/>
  <c r="N14" i="1"/>
  <c r="N18" i="1"/>
  <c r="N22" i="1"/>
  <c r="N26" i="1"/>
  <c r="N30" i="1"/>
  <c r="N34" i="1"/>
  <c r="N38" i="1"/>
  <c r="N42" i="1"/>
  <c r="N46" i="1"/>
  <c r="N50" i="1"/>
  <c r="N54" i="1"/>
  <c r="N58" i="1"/>
  <c r="N62" i="1"/>
  <c r="N66" i="1"/>
  <c r="N70" i="1"/>
  <c r="N74" i="1"/>
  <c r="N78" i="1"/>
  <c r="N82" i="1"/>
  <c r="N86" i="1"/>
  <c r="N90" i="1"/>
  <c r="N94" i="1"/>
  <c r="N98" i="1"/>
  <c r="N15" i="1"/>
  <c r="N19" i="1"/>
  <c r="N23" i="1"/>
  <c r="N27" i="1"/>
  <c r="N31" i="1"/>
  <c r="N35" i="1"/>
  <c r="N39" i="1"/>
  <c r="N43" i="1"/>
  <c r="N47" i="1"/>
  <c r="N51" i="1"/>
  <c r="N55" i="1"/>
  <c r="N59" i="1"/>
  <c r="N63" i="1"/>
  <c r="N67" i="1"/>
  <c r="N71" i="1"/>
  <c r="N75" i="1"/>
  <c r="N79" i="1"/>
  <c r="N87" i="1"/>
  <c r="N91" i="1"/>
  <c r="N95" i="1"/>
  <c r="N99" i="1"/>
  <c r="X22" i="4"/>
  <c r="AB22" i="4" s="1"/>
  <c r="AC22" i="4" s="1"/>
  <c r="X38" i="4"/>
  <c r="AB38" i="4" s="1"/>
  <c r="AC38" i="4" s="1"/>
  <c r="X59" i="4"/>
  <c r="AB59" i="4" s="1"/>
  <c r="AC59" i="4" s="1"/>
  <c r="X75" i="4"/>
  <c r="AB75" i="4" s="1"/>
  <c r="AC75" i="4" s="1"/>
  <c r="X32" i="4"/>
  <c r="AB32" i="4" s="1"/>
  <c r="AC32" i="4" s="1"/>
  <c r="X48" i="4"/>
  <c r="AB48" i="4" s="1"/>
  <c r="AC48" i="4" s="1"/>
  <c r="X96" i="4"/>
  <c r="AB96" i="4" s="1"/>
  <c r="AC96" i="4" s="1"/>
  <c r="X21" i="4"/>
  <c r="AB21" i="4" s="1"/>
  <c r="AC21" i="4" s="1"/>
  <c r="X69" i="4"/>
  <c r="AB69" i="4" s="1"/>
  <c r="AC69" i="4" s="1"/>
  <c r="X85" i="4"/>
  <c r="AB85" i="4" s="1"/>
  <c r="AC85" i="4" s="1"/>
  <c r="O35" i="4"/>
  <c r="S35" i="4" s="1"/>
  <c r="T35" i="4" s="1"/>
  <c r="O51" i="4"/>
  <c r="S51" i="4" s="1"/>
  <c r="T51" i="4" s="1"/>
  <c r="O99" i="4"/>
  <c r="S99" i="4" s="1"/>
  <c r="T99" i="4" s="1"/>
  <c r="O42" i="4"/>
  <c r="S42" i="4" s="1"/>
  <c r="T42" i="4" s="1"/>
  <c r="O36" i="4"/>
  <c r="S36" i="4" s="1"/>
  <c r="T36" i="4" s="1"/>
  <c r="O52" i="4"/>
  <c r="S52" i="4" s="1"/>
  <c r="T52" i="4" s="1"/>
  <c r="O100" i="4"/>
  <c r="S100" i="4" s="1"/>
  <c r="T100" i="4" s="1"/>
  <c r="O74" i="4"/>
  <c r="S74" i="4" s="1"/>
  <c r="T74" i="4" s="1"/>
  <c r="O53" i="4"/>
  <c r="S53" i="4" s="1"/>
  <c r="T53" i="4" s="1"/>
  <c r="O69" i="4"/>
  <c r="S69" i="4" s="1"/>
  <c r="T69" i="4" s="1"/>
  <c r="O101" i="4"/>
  <c r="S101" i="4" s="1"/>
  <c r="T101" i="4" s="1"/>
  <c r="O46" i="4"/>
  <c r="S46" i="4" s="1"/>
  <c r="T46" i="4" s="1"/>
  <c r="O90" i="4"/>
  <c r="S90" i="4" s="1"/>
  <c r="T90" i="4" s="1"/>
  <c r="F39" i="4"/>
  <c r="H39" i="4" s="1"/>
  <c r="I39" i="4" s="1"/>
  <c r="J39" i="4" s="1"/>
  <c r="K39" i="4" s="1"/>
  <c r="F55" i="4"/>
  <c r="H55" i="4" s="1"/>
  <c r="I55" i="4" s="1"/>
  <c r="J55" i="4" s="1"/>
  <c r="K55" i="4" s="1"/>
  <c r="F71" i="4"/>
  <c r="H71" i="4" s="1"/>
  <c r="I71" i="4" s="1"/>
  <c r="J71" i="4" s="1"/>
  <c r="K71" i="4" s="1"/>
  <c r="F18" i="4"/>
  <c r="H18" i="4" s="1"/>
  <c r="I18" i="4" s="1"/>
  <c r="J18" i="4" s="1"/>
  <c r="K18" i="4" s="1"/>
  <c r="F62" i="4"/>
  <c r="H62" i="4" s="1"/>
  <c r="I62" i="4" s="1"/>
  <c r="J62" i="4" s="1"/>
  <c r="K62" i="4" s="1"/>
  <c r="F12" i="4"/>
  <c r="H12" i="4" s="1"/>
  <c r="I12" i="4" s="1"/>
  <c r="J12" i="4" s="1"/>
  <c r="K12" i="4" s="1"/>
  <c r="F44" i="4"/>
  <c r="H44" i="4" s="1"/>
  <c r="I44" i="4" s="1"/>
  <c r="J44" i="4" s="1"/>
  <c r="K44" i="4" s="1"/>
  <c r="F60" i="4"/>
  <c r="H60" i="4" s="1"/>
  <c r="I60" i="4" s="1"/>
  <c r="J60" i="4" s="1"/>
  <c r="K60" i="4" s="1"/>
  <c r="F76" i="4"/>
  <c r="H76" i="4" s="1"/>
  <c r="I76" i="4" s="1"/>
  <c r="J76" i="4" s="1"/>
  <c r="K76" i="4" s="1"/>
  <c r="F34" i="4"/>
  <c r="H34" i="4" s="1"/>
  <c r="I34" i="4" s="1"/>
  <c r="J34" i="4" s="1"/>
  <c r="K34" i="4" s="1"/>
  <c r="F82" i="4"/>
  <c r="H82" i="4" s="1"/>
  <c r="I82" i="4" s="1"/>
  <c r="J82" i="4" s="1"/>
  <c r="K82" i="4" s="1"/>
  <c r="F21" i="4"/>
  <c r="H21" i="4" s="1"/>
  <c r="I21" i="4" s="1"/>
  <c r="J21" i="4" s="1"/>
  <c r="K21" i="4" s="1"/>
  <c r="F53" i="4"/>
  <c r="H53" i="4" s="1"/>
  <c r="I53" i="4" s="1"/>
  <c r="J53" i="4" s="1"/>
  <c r="K53" i="4" s="1"/>
  <c r="F69" i="4"/>
  <c r="H69" i="4" s="1"/>
  <c r="I69" i="4" s="1"/>
  <c r="J69" i="4" s="1"/>
  <c r="K69" i="4" s="1"/>
  <c r="F85" i="4"/>
  <c r="H85" i="4" s="1"/>
  <c r="I85" i="4" s="1"/>
  <c r="J85" i="4" s="1"/>
  <c r="K85" i="4" s="1"/>
  <c r="F101" i="4"/>
  <c r="H101" i="4" s="1"/>
  <c r="I101" i="4" s="1"/>
  <c r="J101" i="4" s="1"/>
  <c r="K101" i="4" s="1"/>
  <c r="F54" i="4"/>
  <c r="H54" i="4" s="1"/>
  <c r="I54" i="4" s="1"/>
  <c r="J54" i="4" s="1"/>
  <c r="K54" i="4" s="1"/>
  <c r="F74" i="4"/>
  <c r="H74" i="4" s="1"/>
  <c r="I74" i="4" s="1"/>
  <c r="J74" i="4" s="1"/>
  <c r="K74" i="4" s="1"/>
  <c r="V102" i="1"/>
  <c r="M102" i="1"/>
  <c r="D102" i="1"/>
  <c r="X11" i="4" l="1"/>
  <c r="X86" i="4"/>
  <c r="AB86" i="4" s="1"/>
  <c r="AC86" i="4" s="1"/>
  <c r="Z11" i="4"/>
  <c r="AA11" i="4" s="1"/>
  <c r="AA102" i="4" s="1"/>
  <c r="X16" i="4"/>
  <c r="AB16" i="4" s="1"/>
  <c r="AC16" i="4" s="1"/>
  <c r="O27" i="8"/>
  <c r="P26" i="8"/>
  <c r="O37" i="4"/>
  <c r="S37" i="4" s="1"/>
  <c r="T37" i="4" s="1"/>
  <c r="O84" i="4"/>
  <c r="S84" i="4" s="1"/>
  <c r="T84" i="4" s="1"/>
  <c r="O20" i="4"/>
  <c r="S20" i="4" s="1"/>
  <c r="T20" i="4" s="1"/>
  <c r="O83" i="4"/>
  <c r="S83" i="4" s="1"/>
  <c r="T83" i="4" s="1"/>
  <c r="O19" i="4"/>
  <c r="S19" i="4" s="1"/>
  <c r="T19" i="4" s="1"/>
  <c r="X53" i="4"/>
  <c r="AB53" i="4" s="1"/>
  <c r="AC53" i="4" s="1"/>
  <c r="X80" i="4"/>
  <c r="AB80" i="4" s="1"/>
  <c r="AC80" i="4" s="1"/>
  <c r="X43" i="4"/>
  <c r="AB43" i="4" s="1"/>
  <c r="AC43" i="4" s="1"/>
  <c r="X70" i="4"/>
  <c r="AB70" i="4" s="1"/>
  <c r="AC70" i="4" s="1"/>
  <c r="F98" i="4"/>
  <c r="H98" i="4" s="1"/>
  <c r="I98" i="4" s="1"/>
  <c r="J98" i="4" s="1"/>
  <c r="K98" i="4" s="1"/>
  <c r="F93" i="4"/>
  <c r="H93" i="4" s="1"/>
  <c r="I93" i="4" s="1"/>
  <c r="J93" i="4" s="1"/>
  <c r="K93" i="4" s="1"/>
  <c r="F37" i="4"/>
  <c r="H37" i="4" s="1"/>
  <c r="I37" i="4" s="1"/>
  <c r="J37" i="4" s="1"/>
  <c r="K37" i="4" s="1"/>
  <c r="F92" i="4"/>
  <c r="H92" i="4" s="1"/>
  <c r="I92" i="4" s="1"/>
  <c r="J92" i="4" s="1"/>
  <c r="K92" i="4" s="1"/>
  <c r="F28" i="4"/>
  <c r="H28" i="4" s="1"/>
  <c r="I28" i="4" s="1"/>
  <c r="J28" i="4" s="1"/>
  <c r="K28" i="4" s="1"/>
  <c r="F87" i="4"/>
  <c r="H87" i="4" s="1"/>
  <c r="I87" i="4" s="1"/>
  <c r="J87" i="4" s="1"/>
  <c r="K87" i="4" s="1"/>
  <c r="F23" i="4"/>
  <c r="H23" i="4" s="1"/>
  <c r="I23" i="4" s="1"/>
  <c r="J23" i="4" s="1"/>
  <c r="K23" i="4" s="1"/>
  <c r="O85" i="4"/>
  <c r="S85" i="4" s="1"/>
  <c r="T85" i="4" s="1"/>
  <c r="O21" i="4"/>
  <c r="S21" i="4" s="1"/>
  <c r="T21" i="4" s="1"/>
  <c r="O68" i="4"/>
  <c r="S68" i="4" s="1"/>
  <c r="T68" i="4" s="1"/>
  <c r="O94" i="4"/>
  <c r="S94" i="4" s="1"/>
  <c r="T94" i="4" s="1"/>
  <c r="O67" i="4"/>
  <c r="S67" i="4" s="1"/>
  <c r="T67" i="4" s="1"/>
  <c r="X101" i="4"/>
  <c r="AB101" i="4" s="1"/>
  <c r="AC101" i="4" s="1"/>
  <c r="X37" i="4"/>
  <c r="AB37" i="4" s="1"/>
  <c r="AC37" i="4" s="1"/>
  <c r="X64" i="4"/>
  <c r="AB64" i="4" s="1"/>
  <c r="AC64" i="4" s="1"/>
  <c r="X91" i="4"/>
  <c r="AB91" i="4" s="1"/>
  <c r="AC91" i="4" s="1"/>
  <c r="X27" i="4"/>
  <c r="AB27" i="4" s="1"/>
  <c r="AC27" i="4" s="1"/>
  <c r="X54" i="4"/>
  <c r="AB54" i="4" s="1"/>
  <c r="AC54" i="4" s="1"/>
  <c r="C22" i="8"/>
  <c r="O20" i="8"/>
  <c r="O22" i="8" s="1"/>
  <c r="X28" i="1"/>
  <c r="AI14" i="1"/>
  <c r="O31" i="1"/>
  <c r="W31" i="1" s="1"/>
  <c r="Z31" i="1" s="1"/>
  <c r="AA31" i="1" s="1"/>
  <c r="AB31" i="1" s="1"/>
  <c r="AC31" i="1" s="1"/>
  <c r="AI13" i="1"/>
  <c r="F95" i="1"/>
  <c r="AI12" i="1"/>
  <c r="X11" i="1"/>
  <c r="O11" i="1"/>
  <c r="F30" i="4"/>
  <c r="H30" i="4" s="1"/>
  <c r="I30" i="4" s="1"/>
  <c r="J30" i="4" s="1"/>
  <c r="K30" i="4" s="1"/>
  <c r="F77" i="4"/>
  <c r="H77" i="4" s="1"/>
  <c r="I77" i="4" s="1"/>
  <c r="J77" i="4" s="1"/>
  <c r="K77" i="4" s="1"/>
  <c r="F45" i="4"/>
  <c r="H45" i="4" s="1"/>
  <c r="I45" i="4" s="1"/>
  <c r="J45" i="4" s="1"/>
  <c r="K45" i="4" s="1"/>
  <c r="F13" i="4"/>
  <c r="H13" i="4" s="1"/>
  <c r="I13" i="4" s="1"/>
  <c r="J13" i="4" s="1"/>
  <c r="K13" i="4" s="1"/>
  <c r="F100" i="4"/>
  <c r="H100" i="4" s="1"/>
  <c r="I100" i="4" s="1"/>
  <c r="J100" i="4" s="1"/>
  <c r="K100" i="4" s="1"/>
  <c r="F68" i="4"/>
  <c r="H68" i="4" s="1"/>
  <c r="I68" i="4" s="1"/>
  <c r="J68" i="4" s="1"/>
  <c r="K68" i="4" s="1"/>
  <c r="F36" i="4"/>
  <c r="H36" i="4" s="1"/>
  <c r="I36" i="4" s="1"/>
  <c r="J36" i="4" s="1"/>
  <c r="K36" i="4" s="1"/>
  <c r="F90" i="4"/>
  <c r="H90" i="4" s="1"/>
  <c r="I90" i="4" s="1"/>
  <c r="J90" i="4" s="1"/>
  <c r="K90" i="4" s="1"/>
  <c r="F95" i="4"/>
  <c r="H95" i="4" s="1"/>
  <c r="I95" i="4" s="1"/>
  <c r="J95" i="4" s="1"/>
  <c r="K95" i="4" s="1"/>
  <c r="F63" i="4"/>
  <c r="H63" i="4" s="1"/>
  <c r="I63" i="4" s="1"/>
  <c r="J63" i="4" s="1"/>
  <c r="K63" i="4" s="1"/>
  <c r="F31" i="4"/>
  <c r="H31" i="4" s="1"/>
  <c r="I31" i="4" s="1"/>
  <c r="J31" i="4" s="1"/>
  <c r="K31" i="4" s="1"/>
  <c r="O70" i="4"/>
  <c r="S70" i="4" s="1"/>
  <c r="T70" i="4" s="1"/>
  <c r="O93" i="4"/>
  <c r="S93" i="4" s="1"/>
  <c r="T93" i="4" s="1"/>
  <c r="O61" i="4"/>
  <c r="S61" i="4" s="1"/>
  <c r="T61" i="4" s="1"/>
  <c r="O29" i="4"/>
  <c r="S29" i="4" s="1"/>
  <c r="T29" i="4" s="1"/>
  <c r="O50" i="4"/>
  <c r="S50" i="4" s="1"/>
  <c r="T50" i="4" s="1"/>
  <c r="O76" i="4"/>
  <c r="S76" i="4" s="1"/>
  <c r="T76" i="4" s="1"/>
  <c r="O44" i="4"/>
  <c r="S44" i="4" s="1"/>
  <c r="T44" i="4" s="1"/>
  <c r="O12" i="4"/>
  <c r="S12" i="4" s="1"/>
  <c r="T12" i="4" s="1"/>
  <c r="O30" i="4"/>
  <c r="S30" i="4" s="1"/>
  <c r="T30" i="4" s="1"/>
  <c r="O75" i="4"/>
  <c r="S75" i="4" s="1"/>
  <c r="T75" i="4" s="1"/>
  <c r="O43" i="4"/>
  <c r="S43" i="4" s="1"/>
  <c r="T43" i="4" s="1"/>
  <c r="X77" i="4"/>
  <c r="AB77" i="4" s="1"/>
  <c r="AC77" i="4" s="1"/>
  <c r="X45" i="4"/>
  <c r="AB45" i="4" s="1"/>
  <c r="AC45" i="4" s="1"/>
  <c r="X13" i="4"/>
  <c r="AB13" i="4" s="1"/>
  <c r="AC13" i="4" s="1"/>
  <c r="X72" i="4"/>
  <c r="AB72" i="4" s="1"/>
  <c r="AC72" i="4" s="1"/>
  <c r="X40" i="4"/>
  <c r="AB40" i="4" s="1"/>
  <c r="AC40" i="4" s="1"/>
  <c r="X99" i="4"/>
  <c r="AB99" i="4" s="1"/>
  <c r="AC99" i="4" s="1"/>
  <c r="X67" i="4"/>
  <c r="AB67" i="4" s="1"/>
  <c r="AC67" i="4" s="1"/>
  <c r="X35" i="4"/>
  <c r="AB35" i="4" s="1"/>
  <c r="AC35" i="4" s="1"/>
  <c r="X94" i="4"/>
  <c r="AB94" i="4" s="1"/>
  <c r="AC94" i="4" s="1"/>
  <c r="X62" i="4"/>
  <c r="AB62" i="4" s="1"/>
  <c r="AC62" i="4" s="1"/>
  <c r="X30" i="4"/>
  <c r="AB30" i="4" s="1"/>
  <c r="AC30" i="4" s="1"/>
  <c r="F61" i="4"/>
  <c r="H61" i="4" s="1"/>
  <c r="I61" i="4" s="1"/>
  <c r="J61" i="4" s="1"/>
  <c r="K61" i="4" s="1"/>
  <c r="F29" i="4"/>
  <c r="H29" i="4" s="1"/>
  <c r="I29" i="4" s="1"/>
  <c r="J29" i="4" s="1"/>
  <c r="K29" i="4" s="1"/>
  <c r="F58" i="4"/>
  <c r="H58" i="4" s="1"/>
  <c r="I58" i="4" s="1"/>
  <c r="J58" i="4" s="1"/>
  <c r="K58" i="4" s="1"/>
  <c r="F84" i="4"/>
  <c r="H84" i="4" s="1"/>
  <c r="I84" i="4" s="1"/>
  <c r="J84" i="4" s="1"/>
  <c r="K84" i="4" s="1"/>
  <c r="F52" i="4"/>
  <c r="H52" i="4" s="1"/>
  <c r="I52" i="4" s="1"/>
  <c r="J52" i="4" s="1"/>
  <c r="K52" i="4" s="1"/>
  <c r="F20" i="4"/>
  <c r="H20" i="4" s="1"/>
  <c r="I20" i="4" s="1"/>
  <c r="J20" i="4" s="1"/>
  <c r="K20" i="4" s="1"/>
  <c r="F38" i="4"/>
  <c r="H38" i="4" s="1"/>
  <c r="I38" i="4" s="1"/>
  <c r="J38" i="4" s="1"/>
  <c r="K38" i="4" s="1"/>
  <c r="F79" i="4"/>
  <c r="H79" i="4" s="1"/>
  <c r="I79" i="4" s="1"/>
  <c r="J79" i="4" s="1"/>
  <c r="K79" i="4" s="1"/>
  <c r="F47" i="4"/>
  <c r="H47" i="4" s="1"/>
  <c r="I47" i="4" s="1"/>
  <c r="J47" i="4" s="1"/>
  <c r="K47" i="4" s="1"/>
  <c r="F15" i="4"/>
  <c r="H15" i="4" s="1"/>
  <c r="I15" i="4" s="1"/>
  <c r="J15" i="4" s="1"/>
  <c r="K15" i="4" s="1"/>
  <c r="O26" i="4"/>
  <c r="S26" i="4" s="1"/>
  <c r="T26" i="4" s="1"/>
  <c r="O77" i="4"/>
  <c r="S77" i="4" s="1"/>
  <c r="T77" i="4" s="1"/>
  <c r="O45" i="4"/>
  <c r="S45" i="4" s="1"/>
  <c r="T45" i="4" s="1"/>
  <c r="O13" i="4"/>
  <c r="S13" i="4" s="1"/>
  <c r="T13" i="4" s="1"/>
  <c r="O92" i="4"/>
  <c r="S92" i="4" s="1"/>
  <c r="T92" i="4" s="1"/>
  <c r="O60" i="4"/>
  <c r="S60" i="4" s="1"/>
  <c r="T60" i="4" s="1"/>
  <c r="O28" i="4"/>
  <c r="S28" i="4" s="1"/>
  <c r="T28" i="4" s="1"/>
  <c r="O66" i="4"/>
  <c r="S66" i="4" s="1"/>
  <c r="T66" i="4" s="1"/>
  <c r="O91" i="4"/>
  <c r="S91" i="4" s="1"/>
  <c r="T91" i="4" s="1"/>
  <c r="O59" i="4"/>
  <c r="S59" i="4" s="1"/>
  <c r="T59" i="4" s="1"/>
  <c r="O27" i="4"/>
  <c r="S27" i="4" s="1"/>
  <c r="T27" i="4" s="1"/>
  <c r="X93" i="4"/>
  <c r="AB93" i="4" s="1"/>
  <c r="AC93" i="4" s="1"/>
  <c r="X61" i="4"/>
  <c r="AB61" i="4" s="1"/>
  <c r="AC61" i="4" s="1"/>
  <c r="X29" i="4"/>
  <c r="AB29" i="4" s="1"/>
  <c r="AC29" i="4" s="1"/>
  <c r="X88" i="4"/>
  <c r="AB88" i="4" s="1"/>
  <c r="AC88" i="4" s="1"/>
  <c r="X56" i="4"/>
  <c r="AB56" i="4" s="1"/>
  <c r="AC56" i="4" s="1"/>
  <c r="X24" i="4"/>
  <c r="AB24" i="4" s="1"/>
  <c r="AC24" i="4" s="1"/>
  <c r="X83" i="4"/>
  <c r="AB83" i="4" s="1"/>
  <c r="AC83" i="4" s="1"/>
  <c r="X51" i="4"/>
  <c r="AB51" i="4" s="1"/>
  <c r="AC51" i="4" s="1"/>
  <c r="X19" i="4"/>
  <c r="AB19" i="4" s="1"/>
  <c r="AC19" i="4" s="1"/>
  <c r="X78" i="4"/>
  <c r="AB78" i="4" s="1"/>
  <c r="AC78" i="4" s="1"/>
  <c r="X46" i="4"/>
  <c r="AB46" i="4" s="1"/>
  <c r="AC46" i="4" s="1"/>
  <c r="X14" i="4"/>
  <c r="AB14" i="4" s="1"/>
  <c r="AC14" i="4" s="1"/>
  <c r="D77" i="7"/>
  <c r="D72" i="7"/>
  <c r="D73" i="7"/>
  <c r="D75" i="7"/>
  <c r="C72" i="7"/>
  <c r="F66" i="4"/>
  <c r="H66" i="4" s="1"/>
  <c r="I66" i="4" s="1"/>
  <c r="J66" i="4" s="1"/>
  <c r="K66" i="4" s="1"/>
  <c r="F14" i="4"/>
  <c r="H14" i="4" s="1"/>
  <c r="I14" i="4" s="1"/>
  <c r="J14" i="4" s="1"/>
  <c r="K14" i="4" s="1"/>
  <c r="F89" i="4"/>
  <c r="H89" i="4" s="1"/>
  <c r="I89" i="4" s="1"/>
  <c r="J89" i="4" s="1"/>
  <c r="K89" i="4" s="1"/>
  <c r="F73" i="4"/>
  <c r="H73" i="4" s="1"/>
  <c r="I73" i="4" s="1"/>
  <c r="J73" i="4" s="1"/>
  <c r="K73" i="4" s="1"/>
  <c r="F57" i="4"/>
  <c r="H57" i="4" s="1"/>
  <c r="I57" i="4" s="1"/>
  <c r="J57" i="4" s="1"/>
  <c r="K57" i="4" s="1"/>
  <c r="F41" i="4"/>
  <c r="H41" i="4" s="1"/>
  <c r="I41" i="4" s="1"/>
  <c r="J41" i="4" s="1"/>
  <c r="K41" i="4" s="1"/>
  <c r="F25" i="4"/>
  <c r="H25" i="4" s="1"/>
  <c r="I25" i="4" s="1"/>
  <c r="J25" i="4" s="1"/>
  <c r="K25" i="4" s="1"/>
  <c r="F94" i="4"/>
  <c r="H94" i="4" s="1"/>
  <c r="I94" i="4" s="1"/>
  <c r="J94" i="4" s="1"/>
  <c r="K94" i="4" s="1"/>
  <c r="F46" i="4"/>
  <c r="H46" i="4" s="1"/>
  <c r="I46" i="4" s="1"/>
  <c r="J46" i="4" s="1"/>
  <c r="K46" i="4" s="1"/>
  <c r="F96" i="4"/>
  <c r="H96" i="4" s="1"/>
  <c r="I96" i="4" s="1"/>
  <c r="J96" i="4" s="1"/>
  <c r="K96" i="4" s="1"/>
  <c r="F80" i="4"/>
  <c r="H80" i="4" s="1"/>
  <c r="I80" i="4" s="1"/>
  <c r="J80" i="4" s="1"/>
  <c r="K80" i="4" s="1"/>
  <c r="F64" i="4"/>
  <c r="H64" i="4" s="1"/>
  <c r="I64" i="4" s="1"/>
  <c r="J64" i="4" s="1"/>
  <c r="K64" i="4" s="1"/>
  <c r="F48" i="4"/>
  <c r="H48" i="4" s="1"/>
  <c r="I48" i="4" s="1"/>
  <c r="J48" i="4" s="1"/>
  <c r="K48" i="4" s="1"/>
  <c r="F32" i="4"/>
  <c r="H32" i="4" s="1"/>
  <c r="I32" i="4" s="1"/>
  <c r="J32" i="4" s="1"/>
  <c r="K32" i="4" s="1"/>
  <c r="F16" i="4"/>
  <c r="H16" i="4" s="1"/>
  <c r="I16" i="4" s="1"/>
  <c r="J16" i="4" s="1"/>
  <c r="K16" i="4" s="1"/>
  <c r="F78" i="4"/>
  <c r="H78" i="4" s="1"/>
  <c r="I78" i="4" s="1"/>
  <c r="J78" i="4" s="1"/>
  <c r="K78" i="4" s="1"/>
  <c r="F26" i="4"/>
  <c r="H26" i="4" s="1"/>
  <c r="I26" i="4" s="1"/>
  <c r="J26" i="4" s="1"/>
  <c r="K26" i="4" s="1"/>
  <c r="F91" i="4"/>
  <c r="H91" i="4" s="1"/>
  <c r="I91" i="4" s="1"/>
  <c r="J91" i="4" s="1"/>
  <c r="K91" i="4" s="1"/>
  <c r="F75" i="4"/>
  <c r="H75" i="4" s="1"/>
  <c r="I75" i="4" s="1"/>
  <c r="J75" i="4" s="1"/>
  <c r="K75" i="4" s="1"/>
  <c r="F59" i="4"/>
  <c r="H59" i="4" s="1"/>
  <c r="I59" i="4" s="1"/>
  <c r="J59" i="4" s="1"/>
  <c r="K59" i="4" s="1"/>
  <c r="F43" i="4"/>
  <c r="H43" i="4" s="1"/>
  <c r="I43" i="4" s="1"/>
  <c r="J43" i="4" s="1"/>
  <c r="K43" i="4" s="1"/>
  <c r="F27" i="4"/>
  <c r="H27" i="4" s="1"/>
  <c r="I27" i="4" s="1"/>
  <c r="J27" i="4" s="1"/>
  <c r="K27" i="4" s="1"/>
  <c r="O98" i="4"/>
  <c r="S98" i="4" s="1"/>
  <c r="T98" i="4" s="1"/>
  <c r="O58" i="4"/>
  <c r="S58" i="4" s="1"/>
  <c r="T58" i="4" s="1"/>
  <c r="O14" i="4"/>
  <c r="S14" i="4" s="1"/>
  <c r="T14" i="4" s="1"/>
  <c r="O89" i="4"/>
  <c r="S89" i="4" s="1"/>
  <c r="T89" i="4" s="1"/>
  <c r="O73" i="4"/>
  <c r="S73" i="4" s="1"/>
  <c r="T73" i="4" s="1"/>
  <c r="O57" i="4"/>
  <c r="S57" i="4" s="1"/>
  <c r="T57" i="4" s="1"/>
  <c r="O41" i="4"/>
  <c r="S41" i="4" s="1"/>
  <c r="T41" i="4" s="1"/>
  <c r="O25" i="4"/>
  <c r="S25" i="4" s="1"/>
  <c r="T25" i="4" s="1"/>
  <c r="O86" i="4"/>
  <c r="S86" i="4" s="1"/>
  <c r="T86" i="4" s="1"/>
  <c r="O22" i="4"/>
  <c r="S22" i="4" s="1"/>
  <c r="T22" i="4" s="1"/>
  <c r="O88" i="4"/>
  <c r="S88" i="4" s="1"/>
  <c r="T88" i="4" s="1"/>
  <c r="O72" i="4"/>
  <c r="S72" i="4" s="1"/>
  <c r="T72" i="4" s="1"/>
  <c r="O56" i="4"/>
  <c r="S56" i="4" s="1"/>
  <c r="T56" i="4" s="1"/>
  <c r="O40" i="4"/>
  <c r="S40" i="4" s="1"/>
  <c r="T40" i="4" s="1"/>
  <c r="O24" i="4"/>
  <c r="S24" i="4" s="1"/>
  <c r="T24" i="4" s="1"/>
  <c r="O11" i="4"/>
  <c r="O54" i="4"/>
  <c r="S54" i="4" s="1"/>
  <c r="T54" i="4" s="1"/>
  <c r="O18" i="4"/>
  <c r="S18" i="4" s="1"/>
  <c r="T18" i="4" s="1"/>
  <c r="O87" i="4"/>
  <c r="S87" i="4" s="1"/>
  <c r="T87" i="4" s="1"/>
  <c r="O71" i="4"/>
  <c r="S71" i="4" s="1"/>
  <c r="T71" i="4" s="1"/>
  <c r="O55" i="4"/>
  <c r="S55" i="4" s="1"/>
  <c r="T55" i="4" s="1"/>
  <c r="O39" i="4"/>
  <c r="S39" i="4" s="1"/>
  <c r="T39" i="4" s="1"/>
  <c r="O23" i="4"/>
  <c r="S23" i="4" s="1"/>
  <c r="T23" i="4" s="1"/>
  <c r="X97" i="4"/>
  <c r="AB97" i="4" s="1"/>
  <c r="AC97" i="4" s="1"/>
  <c r="X81" i="4"/>
  <c r="AB81" i="4" s="1"/>
  <c r="AC81" i="4" s="1"/>
  <c r="X65" i="4"/>
  <c r="AB65" i="4" s="1"/>
  <c r="AC65" i="4" s="1"/>
  <c r="X49" i="4"/>
  <c r="AB49" i="4" s="1"/>
  <c r="AC49" i="4" s="1"/>
  <c r="X33" i="4"/>
  <c r="AB33" i="4" s="1"/>
  <c r="AC33" i="4" s="1"/>
  <c r="X17" i="4"/>
  <c r="AB17" i="4" s="1"/>
  <c r="AC17" i="4" s="1"/>
  <c r="X92" i="4"/>
  <c r="AB92" i="4" s="1"/>
  <c r="AC92" i="4" s="1"/>
  <c r="X76" i="4"/>
  <c r="AB76" i="4" s="1"/>
  <c r="AC76" i="4" s="1"/>
  <c r="X60" i="4"/>
  <c r="AB60" i="4" s="1"/>
  <c r="AC60" i="4" s="1"/>
  <c r="X44" i="4"/>
  <c r="AB44" i="4" s="1"/>
  <c r="AC44" i="4" s="1"/>
  <c r="X28" i="4"/>
  <c r="AB28" i="4" s="1"/>
  <c r="AC28" i="4" s="1"/>
  <c r="X12" i="4"/>
  <c r="AB12" i="4" s="1"/>
  <c r="AC12" i="4" s="1"/>
  <c r="X87" i="4"/>
  <c r="AB87" i="4" s="1"/>
  <c r="AC87" i="4" s="1"/>
  <c r="X71" i="4"/>
  <c r="AB71" i="4" s="1"/>
  <c r="AC71" i="4" s="1"/>
  <c r="X55" i="4"/>
  <c r="AB55" i="4" s="1"/>
  <c r="AC55" i="4" s="1"/>
  <c r="X39" i="4"/>
  <c r="AB39" i="4" s="1"/>
  <c r="AC39" i="4" s="1"/>
  <c r="X23" i="4"/>
  <c r="AB23" i="4" s="1"/>
  <c r="AC23" i="4" s="1"/>
  <c r="X98" i="4"/>
  <c r="AB98" i="4" s="1"/>
  <c r="AC98" i="4" s="1"/>
  <c r="X82" i="4"/>
  <c r="AB82" i="4" s="1"/>
  <c r="AC82" i="4" s="1"/>
  <c r="X66" i="4"/>
  <c r="AB66" i="4" s="1"/>
  <c r="AC66" i="4" s="1"/>
  <c r="X50" i="4"/>
  <c r="AB50" i="4" s="1"/>
  <c r="AC50" i="4" s="1"/>
  <c r="X34" i="4"/>
  <c r="AB34" i="4" s="1"/>
  <c r="AC34" i="4" s="1"/>
  <c r="X18" i="4"/>
  <c r="AB18" i="4" s="1"/>
  <c r="AC18" i="4" s="1"/>
  <c r="F86" i="4"/>
  <c r="H86" i="4" s="1"/>
  <c r="I86" i="4" s="1"/>
  <c r="J86" i="4" s="1"/>
  <c r="K86" i="4" s="1"/>
  <c r="F42" i="4"/>
  <c r="H42" i="4" s="1"/>
  <c r="I42" i="4" s="1"/>
  <c r="J42" i="4" s="1"/>
  <c r="K42" i="4" s="1"/>
  <c r="F97" i="4"/>
  <c r="H97" i="4" s="1"/>
  <c r="I97" i="4" s="1"/>
  <c r="J97" i="4" s="1"/>
  <c r="K97" i="4" s="1"/>
  <c r="F81" i="4"/>
  <c r="H81" i="4" s="1"/>
  <c r="I81" i="4" s="1"/>
  <c r="J81" i="4" s="1"/>
  <c r="K81" i="4" s="1"/>
  <c r="F65" i="4"/>
  <c r="H65" i="4" s="1"/>
  <c r="I65" i="4" s="1"/>
  <c r="J65" i="4" s="1"/>
  <c r="K65" i="4" s="1"/>
  <c r="F49" i="4"/>
  <c r="H49" i="4" s="1"/>
  <c r="I49" i="4" s="1"/>
  <c r="J49" i="4" s="1"/>
  <c r="K49" i="4" s="1"/>
  <c r="F33" i="4"/>
  <c r="H33" i="4" s="1"/>
  <c r="I33" i="4" s="1"/>
  <c r="J33" i="4" s="1"/>
  <c r="K33" i="4" s="1"/>
  <c r="F17" i="4"/>
  <c r="H17" i="4" s="1"/>
  <c r="I17" i="4" s="1"/>
  <c r="J17" i="4" s="1"/>
  <c r="K17" i="4" s="1"/>
  <c r="F70" i="4"/>
  <c r="H70" i="4" s="1"/>
  <c r="I70" i="4" s="1"/>
  <c r="J70" i="4" s="1"/>
  <c r="K70" i="4" s="1"/>
  <c r="F22" i="4"/>
  <c r="H22" i="4" s="1"/>
  <c r="I22" i="4" s="1"/>
  <c r="J22" i="4" s="1"/>
  <c r="K22" i="4" s="1"/>
  <c r="F88" i="4"/>
  <c r="H88" i="4" s="1"/>
  <c r="I88" i="4" s="1"/>
  <c r="J88" i="4" s="1"/>
  <c r="K88" i="4" s="1"/>
  <c r="F72" i="4"/>
  <c r="H72" i="4" s="1"/>
  <c r="I72" i="4" s="1"/>
  <c r="J72" i="4" s="1"/>
  <c r="K72" i="4" s="1"/>
  <c r="F56" i="4"/>
  <c r="H56" i="4" s="1"/>
  <c r="I56" i="4" s="1"/>
  <c r="J56" i="4" s="1"/>
  <c r="K56" i="4" s="1"/>
  <c r="F40" i="4"/>
  <c r="H40" i="4" s="1"/>
  <c r="I40" i="4" s="1"/>
  <c r="J40" i="4" s="1"/>
  <c r="K40" i="4" s="1"/>
  <c r="F24" i="4"/>
  <c r="H24" i="4" s="1"/>
  <c r="I24" i="4" s="1"/>
  <c r="J24" i="4" s="1"/>
  <c r="K24" i="4" s="1"/>
  <c r="F11" i="4"/>
  <c r="H11" i="4" s="1"/>
  <c r="I11" i="4" s="1"/>
  <c r="J11" i="4" s="1"/>
  <c r="K11" i="4" s="1"/>
  <c r="F50" i="4"/>
  <c r="H50" i="4" s="1"/>
  <c r="I50" i="4" s="1"/>
  <c r="J50" i="4" s="1"/>
  <c r="K50" i="4" s="1"/>
  <c r="F99" i="4"/>
  <c r="H99" i="4" s="1"/>
  <c r="I99" i="4" s="1"/>
  <c r="J99" i="4" s="1"/>
  <c r="K99" i="4" s="1"/>
  <c r="F83" i="4"/>
  <c r="H83" i="4" s="1"/>
  <c r="I83" i="4" s="1"/>
  <c r="J83" i="4" s="1"/>
  <c r="K83" i="4" s="1"/>
  <c r="F67" i="4"/>
  <c r="H67" i="4" s="1"/>
  <c r="I67" i="4" s="1"/>
  <c r="J67" i="4" s="1"/>
  <c r="K67" i="4" s="1"/>
  <c r="F51" i="4"/>
  <c r="H51" i="4" s="1"/>
  <c r="I51" i="4" s="1"/>
  <c r="J51" i="4" s="1"/>
  <c r="K51" i="4" s="1"/>
  <c r="F35" i="4"/>
  <c r="H35" i="4" s="1"/>
  <c r="I35" i="4" s="1"/>
  <c r="J35" i="4" s="1"/>
  <c r="K35" i="4" s="1"/>
  <c r="F19" i="4"/>
  <c r="H19" i="4" s="1"/>
  <c r="I19" i="4" s="1"/>
  <c r="J19" i="4" s="1"/>
  <c r="K19" i="4" s="1"/>
  <c r="O78" i="4"/>
  <c r="S78" i="4" s="1"/>
  <c r="T78" i="4" s="1"/>
  <c r="O38" i="4"/>
  <c r="S38" i="4" s="1"/>
  <c r="T38" i="4" s="1"/>
  <c r="O97" i="4"/>
  <c r="S97" i="4" s="1"/>
  <c r="T97" i="4" s="1"/>
  <c r="O81" i="4"/>
  <c r="S81" i="4" s="1"/>
  <c r="T81" i="4" s="1"/>
  <c r="O65" i="4"/>
  <c r="S65" i="4" s="1"/>
  <c r="T65" i="4" s="1"/>
  <c r="O49" i="4"/>
  <c r="S49" i="4" s="1"/>
  <c r="T49" i="4" s="1"/>
  <c r="O33" i="4"/>
  <c r="S33" i="4" s="1"/>
  <c r="T33" i="4" s="1"/>
  <c r="O17" i="4"/>
  <c r="S17" i="4" s="1"/>
  <c r="T17" i="4" s="1"/>
  <c r="O62" i="4"/>
  <c r="S62" i="4" s="1"/>
  <c r="T62" i="4" s="1"/>
  <c r="O96" i="4"/>
  <c r="S96" i="4" s="1"/>
  <c r="T96" i="4" s="1"/>
  <c r="O80" i="4"/>
  <c r="S80" i="4" s="1"/>
  <c r="T80" i="4" s="1"/>
  <c r="O64" i="4"/>
  <c r="S64" i="4" s="1"/>
  <c r="T64" i="4" s="1"/>
  <c r="O48" i="4"/>
  <c r="S48" i="4" s="1"/>
  <c r="T48" i="4" s="1"/>
  <c r="O32" i="4"/>
  <c r="S32" i="4" s="1"/>
  <c r="T32" i="4" s="1"/>
  <c r="O16" i="4"/>
  <c r="S16" i="4" s="1"/>
  <c r="T16" i="4" s="1"/>
  <c r="O82" i="4"/>
  <c r="S82" i="4" s="1"/>
  <c r="T82" i="4" s="1"/>
  <c r="O34" i="4"/>
  <c r="S34" i="4" s="1"/>
  <c r="T34" i="4" s="1"/>
  <c r="O95" i="4"/>
  <c r="S95" i="4" s="1"/>
  <c r="T95" i="4" s="1"/>
  <c r="O79" i="4"/>
  <c r="S79" i="4" s="1"/>
  <c r="T79" i="4" s="1"/>
  <c r="O63" i="4"/>
  <c r="S63" i="4" s="1"/>
  <c r="T63" i="4" s="1"/>
  <c r="O47" i="4"/>
  <c r="S47" i="4" s="1"/>
  <c r="T47" i="4" s="1"/>
  <c r="O31" i="4"/>
  <c r="S31" i="4" s="1"/>
  <c r="T31" i="4" s="1"/>
  <c r="O15" i="4"/>
  <c r="S15" i="4" s="1"/>
  <c r="T15" i="4" s="1"/>
  <c r="X89" i="4"/>
  <c r="AB89" i="4" s="1"/>
  <c r="AC89" i="4" s="1"/>
  <c r="X73" i="4"/>
  <c r="AB73" i="4" s="1"/>
  <c r="AC73" i="4" s="1"/>
  <c r="X57" i="4"/>
  <c r="AB57" i="4" s="1"/>
  <c r="AC57" i="4" s="1"/>
  <c r="X41" i="4"/>
  <c r="AB41" i="4" s="1"/>
  <c r="AC41" i="4" s="1"/>
  <c r="X25" i="4"/>
  <c r="AB25" i="4" s="1"/>
  <c r="AC25" i="4" s="1"/>
  <c r="X100" i="4"/>
  <c r="AB100" i="4" s="1"/>
  <c r="AC100" i="4" s="1"/>
  <c r="X84" i="4"/>
  <c r="AB84" i="4" s="1"/>
  <c r="AC84" i="4" s="1"/>
  <c r="X68" i="4"/>
  <c r="AB68" i="4" s="1"/>
  <c r="AC68" i="4" s="1"/>
  <c r="X52" i="4"/>
  <c r="AB52" i="4" s="1"/>
  <c r="AC52" i="4" s="1"/>
  <c r="X36" i="4"/>
  <c r="AB36" i="4" s="1"/>
  <c r="AC36" i="4" s="1"/>
  <c r="X20" i="4"/>
  <c r="AB20" i="4" s="1"/>
  <c r="AC20" i="4" s="1"/>
  <c r="X95" i="4"/>
  <c r="AB95" i="4" s="1"/>
  <c r="AC95" i="4" s="1"/>
  <c r="X79" i="4"/>
  <c r="AB79" i="4" s="1"/>
  <c r="AC79" i="4" s="1"/>
  <c r="X63" i="4"/>
  <c r="AB63" i="4" s="1"/>
  <c r="AC63" i="4" s="1"/>
  <c r="X47" i="4"/>
  <c r="AB47" i="4" s="1"/>
  <c r="AC47" i="4" s="1"/>
  <c r="X31" i="4"/>
  <c r="AB31" i="4" s="1"/>
  <c r="AC31" i="4" s="1"/>
  <c r="X15" i="4"/>
  <c r="AB15" i="4" s="1"/>
  <c r="AC15" i="4" s="1"/>
  <c r="X90" i="4"/>
  <c r="AB90" i="4" s="1"/>
  <c r="AC90" i="4" s="1"/>
  <c r="X74" i="4"/>
  <c r="AB74" i="4" s="1"/>
  <c r="AC74" i="4" s="1"/>
  <c r="X58" i="4"/>
  <c r="AB58" i="4" s="1"/>
  <c r="AC58" i="4" s="1"/>
  <c r="X42" i="4"/>
  <c r="AB42" i="4" s="1"/>
  <c r="AC42" i="4" s="1"/>
  <c r="F11" i="1"/>
  <c r="O72" i="1"/>
  <c r="W72" i="1" s="1"/>
  <c r="Z72" i="1" s="1"/>
  <c r="AA72" i="1" s="1"/>
  <c r="AB72" i="1" s="1"/>
  <c r="AC72" i="1" s="1"/>
  <c r="X73" i="1"/>
  <c r="X71" i="1"/>
  <c r="X39" i="1"/>
  <c r="X23" i="1"/>
  <c r="X33" i="1"/>
  <c r="X88" i="1"/>
  <c r="X94" i="1"/>
  <c r="X54" i="1"/>
  <c r="X37" i="1"/>
  <c r="X17" i="1"/>
  <c r="X87" i="1"/>
  <c r="X59" i="1"/>
  <c r="X46" i="1"/>
  <c r="X30" i="1"/>
  <c r="X98" i="1"/>
  <c r="X52" i="1"/>
  <c r="X72" i="1"/>
  <c r="X78" i="1"/>
  <c r="X53" i="1"/>
  <c r="X36" i="1"/>
  <c r="X20" i="1"/>
  <c r="O95" i="1"/>
  <c r="W95" i="1" s="1"/>
  <c r="Z95" i="1" s="1"/>
  <c r="AA95" i="1" s="1"/>
  <c r="AB95" i="1" s="1"/>
  <c r="AC95" i="1" s="1"/>
  <c r="O61" i="1"/>
  <c r="W61" i="1" s="1"/>
  <c r="Z61" i="1" s="1"/>
  <c r="AA61" i="1" s="1"/>
  <c r="AB61" i="1" s="1"/>
  <c r="AC61" i="1" s="1"/>
  <c r="O99" i="1"/>
  <c r="W99" i="1" s="1"/>
  <c r="Z99" i="1" s="1"/>
  <c r="AA99" i="1" s="1"/>
  <c r="AB99" i="1" s="1"/>
  <c r="AC99" i="1" s="1"/>
  <c r="O79" i="1"/>
  <c r="W79" i="1" s="1"/>
  <c r="Z79" i="1" s="1"/>
  <c r="AA79" i="1" s="1"/>
  <c r="AB79" i="1" s="1"/>
  <c r="AC79" i="1" s="1"/>
  <c r="O89" i="1"/>
  <c r="W89" i="1" s="1"/>
  <c r="Z89" i="1" s="1"/>
  <c r="AA89" i="1" s="1"/>
  <c r="AB89" i="1" s="1"/>
  <c r="AC89" i="1" s="1"/>
  <c r="O60" i="1"/>
  <c r="W60" i="1" s="1"/>
  <c r="Z60" i="1" s="1"/>
  <c r="AA60" i="1" s="1"/>
  <c r="AB60" i="1" s="1"/>
  <c r="AC60" i="1" s="1"/>
  <c r="O50" i="1"/>
  <c r="W50" i="1" s="1"/>
  <c r="Z50" i="1" s="1"/>
  <c r="AA50" i="1" s="1"/>
  <c r="AB50" i="1" s="1"/>
  <c r="AC50" i="1" s="1"/>
  <c r="O73" i="1"/>
  <c r="W73" i="1" s="1"/>
  <c r="Z73" i="1" s="1"/>
  <c r="AA73" i="1" s="1"/>
  <c r="AB73" i="1" s="1"/>
  <c r="AC73" i="1" s="1"/>
  <c r="O38" i="1"/>
  <c r="W38" i="1" s="1"/>
  <c r="Z38" i="1" s="1"/>
  <c r="AA38" i="1" s="1"/>
  <c r="AB38" i="1" s="1"/>
  <c r="AC38" i="1" s="1"/>
  <c r="O70" i="1"/>
  <c r="W70" i="1" s="1"/>
  <c r="Z70" i="1" s="1"/>
  <c r="AA70" i="1" s="1"/>
  <c r="AB70" i="1" s="1"/>
  <c r="AC70" i="1" s="1"/>
  <c r="O84" i="1"/>
  <c r="W84" i="1" s="1"/>
  <c r="Z84" i="1" s="1"/>
  <c r="AA84" i="1" s="1"/>
  <c r="AB84" i="1" s="1"/>
  <c r="AC84" i="1" s="1"/>
  <c r="O86" i="1"/>
  <c r="W86" i="1" s="1"/>
  <c r="Z86" i="1" s="1"/>
  <c r="AA86" i="1" s="1"/>
  <c r="AB86" i="1" s="1"/>
  <c r="AC86" i="1" s="1"/>
  <c r="O58" i="1"/>
  <c r="W58" i="1" s="1"/>
  <c r="Z58" i="1" s="1"/>
  <c r="AA58" i="1" s="1"/>
  <c r="AB58" i="1" s="1"/>
  <c r="AC58" i="1" s="1"/>
  <c r="O37" i="1"/>
  <c r="W37" i="1" s="1"/>
  <c r="Z37" i="1" s="1"/>
  <c r="AA37" i="1" s="1"/>
  <c r="AB37" i="1" s="1"/>
  <c r="AC37" i="1" s="1"/>
  <c r="F54" i="1"/>
  <c r="Q54" i="1" s="1"/>
  <c r="R54" i="1" s="1"/>
  <c r="S54" i="1" s="1"/>
  <c r="T54" i="1" s="1"/>
  <c r="F32" i="1"/>
  <c r="E32" i="1" s="1"/>
  <c r="H32" i="1" s="1"/>
  <c r="I32" i="1" s="1"/>
  <c r="J32" i="1" s="1"/>
  <c r="K32" i="1" s="1"/>
  <c r="F86" i="1"/>
  <c r="Q86" i="1" s="1"/>
  <c r="R86" i="1" s="1"/>
  <c r="S86" i="1" s="1"/>
  <c r="T86" i="1" s="1"/>
  <c r="F85" i="1"/>
  <c r="E85" i="1" s="1"/>
  <c r="H85" i="1" s="1"/>
  <c r="I85" i="1" s="1"/>
  <c r="J85" i="1" s="1"/>
  <c r="K85" i="1" s="1"/>
  <c r="F88" i="1"/>
  <c r="E88" i="1" s="1"/>
  <c r="H88" i="1" s="1"/>
  <c r="I88" i="1" s="1"/>
  <c r="J88" i="1" s="1"/>
  <c r="K88" i="1" s="1"/>
  <c r="F37" i="1"/>
  <c r="E37" i="1" s="1"/>
  <c r="H37" i="1" s="1"/>
  <c r="I37" i="1" s="1"/>
  <c r="J37" i="1" s="1"/>
  <c r="K37" i="1" s="1"/>
  <c r="F21" i="1"/>
  <c r="Q21" i="1" s="1"/>
  <c r="R21" i="1" s="1"/>
  <c r="S21" i="1" s="1"/>
  <c r="T21" i="1" s="1"/>
  <c r="F16" i="1"/>
  <c r="Q16" i="1" s="1"/>
  <c r="R16" i="1" s="1"/>
  <c r="S16" i="1" s="1"/>
  <c r="T16" i="1" s="1"/>
  <c r="F93" i="1"/>
  <c r="Q93" i="1" s="1"/>
  <c r="R93" i="1" s="1"/>
  <c r="S93" i="1" s="1"/>
  <c r="T93" i="1" s="1"/>
  <c r="F44" i="1"/>
  <c r="Q44" i="1" s="1"/>
  <c r="R44" i="1" s="1"/>
  <c r="S44" i="1" s="1"/>
  <c r="T44" i="1" s="1"/>
  <c r="F78" i="1"/>
  <c r="Q78" i="1" s="1"/>
  <c r="R78" i="1" s="1"/>
  <c r="S78" i="1" s="1"/>
  <c r="T78" i="1" s="1"/>
  <c r="F77" i="1"/>
  <c r="E77" i="1" s="1"/>
  <c r="H77" i="1" s="1"/>
  <c r="I77" i="1" s="1"/>
  <c r="J77" i="1" s="1"/>
  <c r="K77" i="1" s="1"/>
  <c r="F80" i="1"/>
  <c r="Q80" i="1" s="1"/>
  <c r="R80" i="1" s="1"/>
  <c r="S80" i="1" s="1"/>
  <c r="T80" i="1" s="1"/>
  <c r="F52" i="1"/>
  <c r="Q52" i="1" s="1"/>
  <c r="R52" i="1" s="1"/>
  <c r="S52" i="1" s="1"/>
  <c r="T52" i="1" s="1"/>
  <c r="F35" i="1"/>
  <c r="E35" i="1" s="1"/>
  <c r="H35" i="1" s="1"/>
  <c r="I35" i="1" s="1"/>
  <c r="J35" i="1" s="1"/>
  <c r="K35" i="1" s="1"/>
  <c r="F19" i="1"/>
  <c r="E19" i="1" s="1"/>
  <c r="H19" i="1" s="1"/>
  <c r="I19" i="1" s="1"/>
  <c r="J19" i="1" s="1"/>
  <c r="K19" i="1" s="1"/>
  <c r="F94" i="1"/>
  <c r="Q94" i="1" s="1"/>
  <c r="R94" i="1" s="1"/>
  <c r="S94" i="1" s="1"/>
  <c r="T94" i="1" s="1"/>
  <c r="F61" i="1"/>
  <c r="Q61" i="1" s="1"/>
  <c r="R61" i="1" s="1"/>
  <c r="S61" i="1" s="1"/>
  <c r="T61" i="1" s="1"/>
  <c r="F70" i="1"/>
  <c r="E70" i="1" s="1"/>
  <c r="H70" i="1" s="1"/>
  <c r="I70" i="1" s="1"/>
  <c r="J70" i="1" s="1"/>
  <c r="K70" i="1" s="1"/>
  <c r="F69" i="1"/>
  <c r="E69" i="1" s="1"/>
  <c r="H69" i="1" s="1"/>
  <c r="I69" i="1" s="1"/>
  <c r="J69" i="1" s="1"/>
  <c r="K69" i="1" s="1"/>
  <c r="F72" i="1"/>
  <c r="Q72" i="1" s="1"/>
  <c r="R72" i="1" s="1"/>
  <c r="S72" i="1" s="1"/>
  <c r="T72" i="1" s="1"/>
  <c r="F51" i="1"/>
  <c r="Q51" i="1" s="1"/>
  <c r="R51" i="1" s="1"/>
  <c r="S51" i="1" s="1"/>
  <c r="T51" i="1" s="1"/>
  <c r="F38" i="1"/>
  <c r="Q38" i="1" s="1"/>
  <c r="R38" i="1" s="1"/>
  <c r="S38" i="1" s="1"/>
  <c r="T38" i="1" s="1"/>
  <c r="F22" i="1"/>
  <c r="Q22" i="1" s="1"/>
  <c r="R22" i="1" s="1"/>
  <c r="S22" i="1" s="1"/>
  <c r="T22" i="1" s="1"/>
  <c r="O44" i="1"/>
  <c r="W44" i="1" s="1"/>
  <c r="Z44" i="1" s="1"/>
  <c r="AA44" i="1" s="1"/>
  <c r="AB44" i="1" s="1"/>
  <c r="AC44" i="1" s="1"/>
  <c r="O22" i="1"/>
  <c r="W22" i="1" s="1"/>
  <c r="Z22" i="1" s="1"/>
  <c r="AA22" i="1" s="1"/>
  <c r="AB22" i="1" s="1"/>
  <c r="AC22" i="1" s="1"/>
  <c r="O21" i="1"/>
  <c r="W21" i="1" s="1"/>
  <c r="Z21" i="1" s="1"/>
  <c r="AA21" i="1" s="1"/>
  <c r="AB21" i="1" s="1"/>
  <c r="AC21" i="1" s="1"/>
  <c r="O27" i="1"/>
  <c r="W27" i="1" s="1"/>
  <c r="Z27" i="1" s="1"/>
  <c r="AA27" i="1" s="1"/>
  <c r="AB27" i="1" s="1"/>
  <c r="AC27" i="1" s="1"/>
  <c r="F91" i="1"/>
  <c r="F99" i="1"/>
  <c r="F75" i="1"/>
  <c r="F83" i="1"/>
  <c r="F96" i="1"/>
  <c r="F100" i="1"/>
  <c r="F82" i="1"/>
  <c r="F97" i="1"/>
  <c r="F81" i="1"/>
  <c r="F62" i="1"/>
  <c r="F84" i="1"/>
  <c r="F68" i="1"/>
  <c r="F57" i="1"/>
  <c r="F64" i="1"/>
  <c r="F63" i="1"/>
  <c r="F49" i="1"/>
  <c r="F40" i="1"/>
  <c r="F47" i="1"/>
  <c r="F50" i="1"/>
  <c r="F33" i="1"/>
  <c r="F28" i="1"/>
  <c r="F31" i="1"/>
  <c r="F34" i="1"/>
  <c r="F18" i="1"/>
  <c r="O63" i="1"/>
  <c r="W63" i="1" s="1"/>
  <c r="Z63" i="1" s="1"/>
  <c r="AA63" i="1" s="1"/>
  <c r="AB63" i="1" s="1"/>
  <c r="AC63" i="1" s="1"/>
  <c r="O76" i="1"/>
  <c r="W76" i="1" s="1"/>
  <c r="Z76" i="1" s="1"/>
  <c r="AA76" i="1" s="1"/>
  <c r="AB76" i="1" s="1"/>
  <c r="AC76" i="1" s="1"/>
  <c r="F87" i="1"/>
  <c r="O98" i="1"/>
  <c r="W98" i="1" s="1"/>
  <c r="Z98" i="1" s="1"/>
  <c r="AA98" i="1" s="1"/>
  <c r="AB98" i="1" s="1"/>
  <c r="AC98" i="1" s="1"/>
  <c r="O80" i="1"/>
  <c r="W80" i="1" s="1"/>
  <c r="Z80" i="1" s="1"/>
  <c r="AA80" i="1" s="1"/>
  <c r="AB80" i="1" s="1"/>
  <c r="AC80" i="1" s="1"/>
  <c r="X100" i="1"/>
  <c r="X84" i="1"/>
  <c r="X68" i="1"/>
  <c r="X83" i="1"/>
  <c r="X67" i="1"/>
  <c r="X90" i="1"/>
  <c r="X74" i="1"/>
  <c r="X55" i="1"/>
  <c r="X66" i="1"/>
  <c r="X65" i="1"/>
  <c r="X43" i="1"/>
  <c r="X42" i="1"/>
  <c r="X49" i="1"/>
  <c r="X48" i="1"/>
  <c r="X27" i="1"/>
  <c r="X26" i="1"/>
  <c r="X29" i="1"/>
  <c r="X32" i="1"/>
  <c r="X16" i="1"/>
  <c r="O91" i="1"/>
  <c r="W91" i="1" s="1"/>
  <c r="Z91" i="1" s="1"/>
  <c r="AA91" i="1" s="1"/>
  <c r="AB91" i="1" s="1"/>
  <c r="AC91" i="1" s="1"/>
  <c r="O75" i="1"/>
  <c r="W75" i="1" s="1"/>
  <c r="Z75" i="1" s="1"/>
  <c r="AA75" i="1" s="1"/>
  <c r="AB75" i="1" s="1"/>
  <c r="AC75" i="1" s="1"/>
  <c r="O34" i="1"/>
  <c r="W34" i="1" s="1"/>
  <c r="Z34" i="1" s="1"/>
  <c r="AA34" i="1" s="1"/>
  <c r="AB34" i="1" s="1"/>
  <c r="AC34" i="1" s="1"/>
  <c r="O82" i="1"/>
  <c r="W82" i="1" s="1"/>
  <c r="Z82" i="1" s="1"/>
  <c r="AA82" i="1" s="1"/>
  <c r="AB82" i="1" s="1"/>
  <c r="AC82" i="1" s="1"/>
  <c r="O59" i="1"/>
  <c r="W59" i="1" s="1"/>
  <c r="Z59" i="1" s="1"/>
  <c r="AA59" i="1" s="1"/>
  <c r="AB59" i="1" s="1"/>
  <c r="AC59" i="1" s="1"/>
  <c r="O85" i="1"/>
  <c r="W85" i="1" s="1"/>
  <c r="Z85" i="1" s="1"/>
  <c r="AA85" i="1" s="1"/>
  <c r="AB85" i="1" s="1"/>
  <c r="AC85" i="1" s="1"/>
  <c r="O69" i="1"/>
  <c r="W69" i="1" s="1"/>
  <c r="Z69" i="1" s="1"/>
  <c r="AA69" i="1" s="1"/>
  <c r="AB69" i="1" s="1"/>
  <c r="AC69" i="1" s="1"/>
  <c r="O54" i="1"/>
  <c r="W54" i="1" s="1"/>
  <c r="Z54" i="1" s="1"/>
  <c r="AA54" i="1" s="1"/>
  <c r="AB54" i="1" s="1"/>
  <c r="AC54" i="1" s="1"/>
  <c r="O57" i="1"/>
  <c r="W57" i="1" s="1"/>
  <c r="Z57" i="1" s="1"/>
  <c r="AA57" i="1" s="1"/>
  <c r="AB57" i="1" s="1"/>
  <c r="AC57" i="1" s="1"/>
  <c r="O56" i="1"/>
  <c r="W56" i="1" s="1"/>
  <c r="Z56" i="1" s="1"/>
  <c r="AA56" i="1" s="1"/>
  <c r="AB56" i="1" s="1"/>
  <c r="AC56" i="1" s="1"/>
  <c r="O49" i="1"/>
  <c r="W49" i="1" s="1"/>
  <c r="Z49" i="1" s="1"/>
  <c r="AA49" i="1" s="1"/>
  <c r="AB49" i="1" s="1"/>
  <c r="AC49" i="1" s="1"/>
  <c r="O26" i="1"/>
  <c r="W26" i="1" s="1"/>
  <c r="Z26" i="1" s="1"/>
  <c r="AA26" i="1" s="1"/>
  <c r="AB26" i="1" s="1"/>
  <c r="AC26" i="1" s="1"/>
  <c r="O40" i="1"/>
  <c r="W40" i="1" s="1"/>
  <c r="Z40" i="1" s="1"/>
  <c r="AA40" i="1" s="1"/>
  <c r="AB40" i="1" s="1"/>
  <c r="AC40" i="1" s="1"/>
  <c r="O39" i="1"/>
  <c r="W39" i="1" s="1"/>
  <c r="Z39" i="1" s="1"/>
  <c r="AA39" i="1" s="1"/>
  <c r="AB39" i="1" s="1"/>
  <c r="AC39" i="1" s="1"/>
  <c r="O33" i="1"/>
  <c r="W33" i="1" s="1"/>
  <c r="Z33" i="1" s="1"/>
  <c r="AA33" i="1" s="1"/>
  <c r="AB33" i="1" s="1"/>
  <c r="AC33" i="1" s="1"/>
  <c r="O17" i="1"/>
  <c r="W17" i="1" s="1"/>
  <c r="Z17" i="1" s="1"/>
  <c r="AA17" i="1" s="1"/>
  <c r="AB17" i="1" s="1"/>
  <c r="AC17" i="1" s="1"/>
  <c r="O20" i="1"/>
  <c r="W20" i="1" s="1"/>
  <c r="Z20" i="1" s="1"/>
  <c r="AA20" i="1" s="1"/>
  <c r="AB20" i="1" s="1"/>
  <c r="AC20" i="1" s="1"/>
  <c r="O23" i="1"/>
  <c r="W23" i="1" s="1"/>
  <c r="Z23" i="1" s="1"/>
  <c r="AA23" i="1" s="1"/>
  <c r="AB23" i="1" s="1"/>
  <c r="AC23" i="1" s="1"/>
  <c r="F67" i="1"/>
  <c r="F53" i="1"/>
  <c r="F60" i="1"/>
  <c r="F59" i="1"/>
  <c r="F41" i="1"/>
  <c r="F36" i="1"/>
  <c r="F43" i="1"/>
  <c r="F46" i="1"/>
  <c r="F25" i="1"/>
  <c r="F24" i="1"/>
  <c r="F27" i="1"/>
  <c r="F30" i="1"/>
  <c r="O88" i="1"/>
  <c r="W88" i="1" s="1"/>
  <c r="Z88" i="1" s="1"/>
  <c r="AA88" i="1" s="1"/>
  <c r="AB88" i="1" s="1"/>
  <c r="AC88" i="1" s="1"/>
  <c r="O68" i="1"/>
  <c r="W68" i="1" s="1"/>
  <c r="Z68" i="1" s="1"/>
  <c r="AA68" i="1" s="1"/>
  <c r="AB68" i="1" s="1"/>
  <c r="AC68" i="1" s="1"/>
  <c r="F79" i="1"/>
  <c r="X89" i="1"/>
  <c r="X99" i="1"/>
  <c r="O100" i="1"/>
  <c r="W100" i="1" s="1"/>
  <c r="Z100" i="1" s="1"/>
  <c r="AA100" i="1" s="1"/>
  <c r="AB100" i="1" s="1"/>
  <c r="AC100" i="1" s="1"/>
  <c r="X96" i="1"/>
  <c r="X80" i="1"/>
  <c r="X95" i="1"/>
  <c r="X79" i="1"/>
  <c r="X64" i="1"/>
  <c r="X86" i="1"/>
  <c r="X70" i="1"/>
  <c r="X51" i="1"/>
  <c r="X62" i="1"/>
  <c r="X61" i="1"/>
  <c r="X35" i="1"/>
  <c r="X38" i="1"/>
  <c r="X45" i="1"/>
  <c r="X44" i="1"/>
  <c r="X19" i="1"/>
  <c r="X22" i="1"/>
  <c r="X25" i="1"/>
  <c r="F66" i="1"/>
  <c r="O87" i="1"/>
  <c r="W87" i="1" s="1"/>
  <c r="Z87" i="1" s="1"/>
  <c r="AA87" i="1" s="1"/>
  <c r="AB87" i="1" s="1"/>
  <c r="AC87" i="1" s="1"/>
  <c r="O71" i="1"/>
  <c r="W71" i="1" s="1"/>
  <c r="Z71" i="1" s="1"/>
  <c r="AA71" i="1" s="1"/>
  <c r="AB71" i="1" s="1"/>
  <c r="AC71" i="1" s="1"/>
  <c r="O94" i="1"/>
  <c r="W94" i="1" s="1"/>
  <c r="Z94" i="1" s="1"/>
  <c r="AA94" i="1" s="1"/>
  <c r="AB94" i="1" s="1"/>
  <c r="AC94" i="1" s="1"/>
  <c r="O78" i="1"/>
  <c r="W78" i="1" s="1"/>
  <c r="Z78" i="1" s="1"/>
  <c r="AA78" i="1" s="1"/>
  <c r="AB78" i="1" s="1"/>
  <c r="AC78" i="1" s="1"/>
  <c r="O51" i="1"/>
  <c r="W51" i="1" s="1"/>
  <c r="Z51" i="1" s="1"/>
  <c r="AA51" i="1" s="1"/>
  <c r="AB51" i="1" s="1"/>
  <c r="AC51" i="1" s="1"/>
  <c r="O81" i="1"/>
  <c r="W81" i="1" s="1"/>
  <c r="Z81" i="1" s="1"/>
  <c r="AA81" i="1" s="1"/>
  <c r="AB81" i="1" s="1"/>
  <c r="AC81" i="1" s="1"/>
  <c r="O66" i="1"/>
  <c r="W66" i="1" s="1"/>
  <c r="Z66" i="1" s="1"/>
  <c r="AA66" i="1" s="1"/>
  <c r="AB66" i="1" s="1"/>
  <c r="AC66" i="1" s="1"/>
  <c r="O42" i="1"/>
  <c r="W42" i="1" s="1"/>
  <c r="Z42" i="1" s="1"/>
  <c r="AA42" i="1" s="1"/>
  <c r="AB42" i="1" s="1"/>
  <c r="AC42" i="1" s="1"/>
  <c r="O53" i="1"/>
  <c r="W53" i="1" s="1"/>
  <c r="Z53" i="1" s="1"/>
  <c r="AA53" i="1" s="1"/>
  <c r="AB53" i="1" s="1"/>
  <c r="AC53" i="1" s="1"/>
  <c r="O52" i="1"/>
  <c r="W52" i="1" s="1"/>
  <c r="Z52" i="1" s="1"/>
  <c r="AA52" i="1" s="1"/>
  <c r="AB52" i="1" s="1"/>
  <c r="AC52" i="1" s="1"/>
  <c r="O45" i="1"/>
  <c r="W45" i="1" s="1"/>
  <c r="Z45" i="1" s="1"/>
  <c r="AA45" i="1" s="1"/>
  <c r="AB45" i="1" s="1"/>
  <c r="AC45" i="1" s="1"/>
  <c r="O18" i="1"/>
  <c r="W18" i="1" s="1"/>
  <c r="Z18" i="1" s="1"/>
  <c r="AA18" i="1" s="1"/>
  <c r="AB18" i="1" s="1"/>
  <c r="AC18" i="1" s="1"/>
  <c r="O36" i="1"/>
  <c r="W36" i="1" s="1"/>
  <c r="Z36" i="1" s="1"/>
  <c r="AA36" i="1" s="1"/>
  <c r="AB36" i="1" s="1"/>
  <c r="AC36" i="1" s="1"/>
  <c r="O35" i="1"/>
  <c r="W35" i="1" s="1"/>
  <c r="Z35" i="1" s="1"/>
  <c r="AA35" i="1" s="1"/>
  <c r="AB35" i="1" s="1"/>
  <c r="AC35" i="1" s="1"/>
  <c r="O29" i="1"/>
  <c r="W29" i="1" s="1"/>
  <c r="Z29" i="1" s="1"/>
  <c r="AA29" i="1" s="1"/>
  <c r="AB29" i="1" s="1"/>
  <c r="AC29" i="1" s="1"/>
  <c r="O32" i="1"/>
  <c r="W32" i="1" s="1"/>
  <c r="Z32" i="1" s="1"/>
  <c r="AA32" i="1" s="1"/>
  <c r="AB32" i="1" s="1"/>
  <c r="AC32" i="1" s="1"/>
  <c r="O16" i="1"/>
  <c r="W16" i="1" s="1"/>
  <c r="Z16" i="1" s="1"/>
  <c r="AA16" i="1" s="1"/>
  <c r="AB16" i="1" s="1"/>
  <c r="AC16" i="1" s="1"/>
  <c r="O19" i="1"/>
  <c r="W19" i="1" s="1"/>
  <c r="Z19" i="1" s="1"/>
  <c r="AA19" i="1" s="1"/>
  <c r="AB19" i="1" s="1"/>
  <c r="AC19" i="1" s="1"/>
  <c r="Q95" i="1"/>
  <c r="R95" i="1" s="1"/>
  <c r="S95" i="1" s="1"/>
  <c r="T95" i="1" s="1"/>
  <c r="E95" i="1"/>
  <c r="H95" i="1" s="1"/>
  <c r="I95" i="1" s="1"/>
  <c r="J95" i="1" s="1"/>
  <c r="K95" i="1" s="1"/>
  <c r="O43" i="1"/>
  <c r="W43" i="1" s="1"/>
  <c r="Z43" i="1" s="1"/>
  <c r="AA43" i="1" s="1"/>
  <c r="AB43" i="1" s="1"/>
  <c r="AC43" i="1" s="1"/>
  <c r="O24" i="1"/>
  <c r="W24" i="1" s="1"/>
  <c r="Z24" i="1" s="1"/>
  <c r="AA24" i="1" s="1"/>
  <c r="AB24" i="1" s="1"/>
  <c r="AC24" i="1" s="1"/>
  <c r="X15" i="1"/>
  <c r="X85" i="1"/>
  <c r="X93" i="1"/>
  <c r="X60" i="1"/>
  <c r="X69" i="1"/>
  <c r="X77" i="1"/>
  <c r="X97" i="1"/>
  <c r="F90" i="1"/>
  <c r="F74" i="1"/>
  <c r="F89" i="1"/>
  <c r="F73" i="1"/>
  <c r="F92" i="1"/>
  <c r="F76" i="1"/>
  <c r="F65" i="1"/>
  <c r="F45" i="1"/>
  <c r="F56" i="1"/>
  <c r="F55" i="1"/>
  <c r="F48" i="1"/>
  <c r="F29" i="1"/>
  <c r="F39" i="1"/>
  <c r="F42" i="1"/>
  <c r="F17" i="1"/>
  <c r="F20" i="1"/>
  <c r="F23" i="1"/>
  <c r="F26" i="1"/>
  <c r="O96" i="1"/>
  <c r="W96" i="1" s="1"/>
  <c r="Z96" i="1" s="1"/>
  <c r="AA96" i="1" s="1"/>
  <c r="AB96" i="1" s="1"/>
  <c r="AC96" i="1" s="1"/>
  <c r="F71" i="1"/>
  <c r="X81" i="1"/>
  <c r="O92" i="1"/>
  <c r="W92" i="1" s="1"/>
  <c r="Z92" i="1" s="1"/>
  <c r="AA92" i="1" s="1"/>
  <c r="AB92" i="1" s="1"/>
  <c r="AC92" i="1" s="1"/>
  <c r="O55" i="1"/>
  <c r="W55" i="1" s="1"/>
  <c r="Z55" i="1" s="1"/>
  <c r="AA55" i="1" s="1"/>
  <c r="AB55" i="1" s="1"/>
  <c r="AC55" i="1" s="1"/>
  <c r="F98" i="1"/>
  <c r="X92" i="1"/>
  <c r="X76" i="1"/>
  <c r="X91" i="1"/>
  <c r="X75" i="1"/>
  <c r="X56" i="1"/>
  <c r="X82" i="1"/>
  <c r="X63" i="1"/>
  <c r="X47" i="1"/>
  <c r="X58" i="1"/>
  <c r="X57" i="1"/>
  <c r="X50" i="1"/>
  <c r="X31" i="1"/>
  <c r="X41" i="1"/>
  <c r="X40" i="1"/>
  <c r="X34" i="1"/>
  <c r="X18" i="1"/>
  <c r="X21" i="1"/>
  <c r="X24" i="1"/>
  <c r="O97" i="1"/>
  <c r="W97" i="1" s="1"/>
  <c r="Z97" i="1" s="1"/>
  <c r="AA97" i="1" s="1"/>
  <c r="AB97" i="1" s="1"/>
  <c r="AC97" i="1" s="1"/>
  <c r="O83" i="1"/>
  <c r="W83" i="1" s="1"/>
  <c r="Z83" i="1" s="1"/>
  <c r="AA83" i="1" s="1"/>
  <c r="AB83" i="1" s="1"/>
  <c r="AC83" i="1" s="1"/>
  <c r="O67" i="1"/>
  <c r="W67" i="1" s="1"/>
  <c r="Z67" i="1" s="1"/>
  <c r="AA67" i="1" s="1"/>
  <c r="AB67" i="1" s="1"/>
  <c r="AC67" i="1" s="1"/>
  <c r="O90" i="1"/>
  <c r="W90" i="1" s="1"/>
  <c r="Z90" i="1" s="1"/>
  <c r="AA90" i="1" s="1"/>
  <c r="AB90" i="1" s="1"/>
  <c r="AC90" i="1" s="1"/>
  <c r="O74" i="1"/>
  <c r="W74" i="1" s="1"/>
  <c r="Z74" i="1" s="1"/>
  <c r="AA74" i="1" s="1"/>
  <c r="AB74" i="1" s="1"/>
  <c r="AC74" i="1" s="1"/>
  <c r="O93" i="1"/>
  <c r="W93" i="1" s="1"/>
  <c r="Z93" i="1" s="1"/>
  <c r="AA93" i="1" s="1"/>
  <c r="AB93" i="1" s="1"/>
  <c r="AC93" i="1" s="1"/>
  <c r="O77" i="1"/>
  <c r="W77" i="1" s="1"/>
  <c r="Z77" i="1" s="1"/>
  <c r="AA77" i="1" s="1"/>
  <c r="AB77" i="1" s="1"/>
  <c r="AC77" i="1" s="1"/>
  <c r="O62" i="1"/>
  <c r="W62" i="1" s="1"/>
  <c r="Z62" i="1" s="1"/>
  <c r="AA62" i="1" s="1"/>
  <c r="AB62" i="1" s="1"/>
  <c r="AC62" i="1" s="1"/>
  <c r="O65" i="1"/>
  <c r="W65" i="1" s="1"/>
  <c r="Z65" i="1" s="1"/>
  <c r="AA65" i="1" s="1"/>
  <c r="AB65" i="1" s="1"/>
  <c r="AC65" i="1" s="1"/>
  <c r="O64" i="1"/>
  <c r="W64" i="1" s="1"/>
  <c r="Z64" i="1" s="1"/>
  <c r="AA64" i="1" s="1"/>
  <c r="AB64" i="1" s="1"/>
  <c r="AC64" i="1" s="1"/>
  <c r="O46" i="1"/>
  <c r="W46" i="1" s="1"/>
  <c r="Z46" i="1" s="1"/>
  <c r="AA46" i="1" s="1"/>
  <c r="AB46" i="1" s="1"/>
  <c r="AC46" i="1" s="1"/>
  <c r="O41" i="1"/>
  <c r="W41" i="1" s="1"/>
  <c r="Z41" i="1" s="1"/>
  <c r="AA41" i="1" s="1"/>
  <c r="AB41" i="1" s="1"/>
  <c r="AC41" i="1" s="1"/>
  <c r="O48" i="1"/>
  <c r="W48" i="1" s="1"/>
  <c r="Z48" i="1" s="1"/>
  <c r="AA48" i="1" s="1"/>
  <c r="AB48" i="1" s="1"/>
  <c r="AC48" i="1" s="1"/>
  <c r="O47" i="1"/>
  <c r="W47" i="1" s="1"/>
  <c r="Z47" i="1" s="1"/>
  <c r="AA47" i="1" s="1"/>
  <c r="AB47" i="1" s="1"/>
  <c r="AC47" i="1" s="1"/>
  <c r="O30" i="1"/>
  <c r="W30" i="1" s="1"/>
  <c r="Z30" i="1" s="1"/>
  <c r="AA30" i="1" s="1"/>
  <c r="AB30" i="1" s="1"/>
  <c r="AC30" i="1" s="1"/>
  <c r="O25" i="1"/>
  <c r="W25" i="1" s="1"/>
  <c r="Z25" i="1" s="1"/>
  <c r="AA25" i="1" s="1"/>
  <c r="AB25" i="1" s="1"/>
  <c r="AC25" i="1" s="1"/>
  <c r="O28" i="1"/>
  <c r="W28" i="1" s="1"/>
  <c r="Z28" i="1" s="1"/>
  <c r="AA28" i="1" s="1"/>
  <c r="AB28" i="1" s="1"/>
  <c r="AC28" i="1" s="1"/>
  <c r="F58" i="1"/>
  <c r="X14" i="1"/>
  <c r="X12" i="1"/>
  <c r="X13" i="1"/>
  <c r="X101" i="1"/>
  <c r="X102" i="1"/>
  <c r="O15" i="1"/>
  <c r="W15" i="1" s="1"/>
  <c r="Z15" i="1" s="1"/>
  <c r="O101" i="1"/>
  <c r="W101" i="1" s="1"/>
  <c r="AB101" i="1" s="1"/>
  <c r="AC101" i="1" s="1"/>
  <c r="O14" i="1"/>
  <c r="W14" i="1" s="1"/>
  <c r="Z14" i="1" s="1"/>
  <c r="O13" i="1"/>
  <c r="W13" i="1" s="1"/>
  <c r="Z13" i="1" s="1"/>
  <c r="O102" i="1"/>
  <c r="W11" i="1"/>
  <c r="Z11" i="1" s="1"/>
  <c r="O12" i="1"/>
  <c r="W12" i="1" s="1"/>
  <c r="Z12" i="1" s="1"/>
  <c r="F12" i="1"/>
  <c r="Q12" i="1" s="1"/>
  <c r="F15" i="1"/>
  <c r="Q15" i="1" s="1"/>
  <c r="F102" i="1"/>
  <c r="F14" i="1"/>
  <c r="Q14" i="1" s="1"/>
  <c r="F13" i="1"/>
  <c r="Q13" i="1" s="1"/>
  <c r="F101" i="1"/>
  <c r="Q11" i="4" l="1"/>
  <c r="R11" i="4" s="1"/>
  <c r="R102" i="4" s="1"/>
  <c r="AG14" i="4"/>
  <c r="C7" i="8" s="1"/>
  <c r="AB102" i="4"/>
  <c r="AC102" i="4" s="1"/>
  <c r="Q26" i="8"/>
  <c r="P27" i="8"/>
  <c r="AB11" i="4"/>
  <c r="AC11" i="4" s="1"/>
  <c r="E11" i="1"/>
  <c r="N11" i="1"/>
  <c r="Q11" i="1" s="1"/>
  <c r="R11" i="1" s="1"/>
  <c r="C79" i="7"/>
  <c r="D79" i="7" s="1"/>
  <c r="I102" i="4"/>
  <c r="AG12" i="4" s="1"/>
  <c r="C5" i="8" s="1"/>
  <c r="E80" i="1"/>
  <c r="H80" i="1" s="1"/>
  <c r="I80" i="1" s="1"/>
  <c r="J80" i="1" s="1"/>
  <c r="K80" i="1" s="1"/>
  <c r="Q88" i="1"/>
  <c r="R88" i="1" s="1"/>
  <c r="S88" i="1" s="1"/>
  <c r="T88" i="1" s="1"/>
  <c r="E61" i="1"/>
  <c r="H61" i="1" s="1"/>
  <c r="I61" i="1" s="1"/>
  <c r="J61" i="1" s="1"/>
  <c r="K61" i="1" s="1"/>
  <c r="Q35" i="1"/>
  <c r="R35" i="1" s="1"/>
  <c r="S35" i="1" s="1"/>
  <c r="T35" i="1" s="1"/>
  <c r="E21" i="1"/>
  <c r="H21" i="1" s="1"/>
  <c r="I21" i="1" s="1"/>
  <c r="J21" i="1" s="1"/>
  <c r="K21" i="1" s="1"/>
  <c r="E52" i="1"/>
  <c r="H52" i="1" s="1"/>
  <c r="I52" i="1" s="1"/>
  <c r="J52" i="1" s="1"/>
  <c r="K52" i="1" s="1"/>
  <c r="Q32" i="1"/>
  <c r="R32" i="1" s="1"/>
  <c r="S32" i="1" s="1"/>
  <c r="T32" i="1" s="1"/>
  <c r="E44" i="1"/>
  <c r="H44" i="1" s="1"/>
  <c r="I44" i="1" s="1"/>
  <c r="J44" i="1" s="1"/>
  <c r="K44" i="1" s="1"/>
  <c r="E93" i="1"/>
  <c r="H93" i="1" s="1"/>
  <c r="I93" i="1" s="1"/>
  <c r="J93" i="1" s="1"/>
  <c r="K93" i="1" s="1"/>
  <c r="Q37" i="1"/>
  <c r="R37" i="1" s="1"/>
  <c r="S37" i="1" s="1"/>
  <c r="T37" i="1" s="1"/>
  <c r="E86" i="1"/>
  <c r="H86" i="1" s="1"/>
  <c r="I86" i="1" s="1"/>
  <c r="J86" i="1" s="1"/>
  <c r="K86" i="1" s="1"/>
  <c r="E78" i="1"/>
  <c r="H78" i="1" s="1"/>
  <c r="I78" i="1" s="1"/>
  <c r="J78" i="1" s="1"/>
  <c r="K78" i="1" s="1"/>
  <c r="E38" i="1"/>
  <c r="H38" i="1" s="1"/>
  <c r="I38" i="1" s="1"/>
  <c r="J38" i="1" s="1"/>
  <c r="K38" i="1" s="1"/>
  <c r="E51" i="1"/>
  <c r="H51" i="1" s="1"/>
  <c r="I51" i="1" s="1"/>
  <c r="J51" i="1" s="1"/>
  <c r="K51" i="1" s="1"/>
  <c r="Q70" i="1"/>
  <c r="R70" i="1" s="1"/>
  <c r="S70" i="1" s="1"/>
  <c r="T70" i="1" s="1"/>
  <c r="Q85" i="1"/>
  <c r="R85" i="1" s="1"/>
  <c r="S85" i="1" s="1"/>
  <c r="T85" i="1" s="1"/>
  <c r="Q69" i="1"/>
  <c r="R69" i="1" s="1"/>
  <c r="S69" i="1" s="1"/>
  <c r="T69" i="1" s="1"/>
  <c r="Q77" i="1"/>
  <c r="R77" i="1" s="1"/>
  <c r="S77" i="1" s="1"/>
  <c r="T77" i="1" s="1"/>
  <c r="E16" i="1"/>
  <c r="H16" i="1" s="1"/>
  <c r="I16" i="1" s="1"/>
  <c r="J16" i="1" s="1"/>
  <c r="K16" i="1" s="1"/>
  <c r="E54" i="1"/>
  <c r="H54" i="1" s="1"/>
  <c r="I54" i="1" s="1"/>
  <c r="J54" i="1" s="1"/>
  <c r="K54" i="1" s="1"/>
  <c r="E94" i="1"/>
  <c r="H94" i="1" s="1"/>
  <c r="I94" i="1" s="1"/>
  <c r="J94" i="1" s="1"/>
  <c r="K94" i="1" s="1"/>
  <c r="E72" i="1"/>
  <c r="H72" i="1" s="1"/>
  <c r="I72" i="1" s="1"/>
  <c r="J72" i="1" s="1"/>
  <c r="K72" i="1" s="1"/>
  <c r="Q19" i="1"/>
  <c r="R19" i="1" s="1"/>
  <c r="S19" i="1" s="1"/>
  <c r="T19" i="1" s="1"/>
  <c r="E22" i="1"/>
  <c r="H22" i="1" s="1"/>
  <c r="I22" i="1" s="1"/>
  <c r="J22" i="1" s="1"/>
  <c r="K22" i="1" s="1"/>
  <c r="E23" i="1"/>
  <c r="H23" i="1" s="1"/>
  <c r="I23" i="1" s="1"/>
  <c r="J23" i="1" s="1"/>
  <c r="K23" i="1" s="1"/>
  <c r="Q23" i="1"/>
  <c r="R23" i="1" s="1"/>
  <c r="S23" i="1" s="1"/>
  <c r="T23" i="1" s="1"/>
  <c r="E56" i="1"/>
  <c r="H56" i="1" s="1"/>
  <c r="I56" i="1" s="1"/>
  <c r="J56" i="1" s="1"/>
  <c r="K56" i="1" s="1"/>
  <c r="Q56" i="1"/>
  <c r="R56" i="1" s="1"/>
  <c r="S56" i="1" s="1"/>
  <c r="T56" i="1" s="1"/>
  <c r="E31" i="1"/>
  <c r="H31" i="1" s="1"/>
  <c r="I31" i="1" s="1"/>
  <c r="J31" i="1" s="1"/>
  <c r="K31" i="1" s="1"/>
  <c r="Q31" i="1"/>
  <c r="R31" i="1" s="1"/>
  <c r="S31" i="1" s="1"/>
  <c r="T31" i="1" s="1"/>
  <c r="Q58" i="1"/>
  <c r="R58" i="1" s="1"/>
  <c r="S58" i="1" s="1"/>
  <c r="T58" i="1" s="1"/>
  <c r="E58" i="1"/>
  <c r="H58" i="1" s="1"/>
  <c r="I58" i="1" s="1"/>
  <c r="J58" i="1" s="1"/>
  <c r="K58" i="1" s="1"/>
  <c r="Q98" i="1"/>
  <c r="R98" i="1" s="1"/>
  <c r="S98" i="1" s="1"/>
  <c r="T98" i="1" s="1"/>
  <c r="E98" i="1"/>
  <c r="H98" i="1" s="1"/>
  <c r="I98" i="1" s="1"/>
  <c r="J98" i="1" s="1"/>
  <c r="K98" i="1" s="1"/>
  <c r="Q71" i="1"/>
  <c r="R71" i="1" s="1"/>
  <c r="S71" i="1" s="1"/>
  <c r="T71" i="1" s="1"/>
  <c r="E71" i="1"/>
  <c r="H71" i="1" s="1"/>
  <c r="I71" i="1" s="1"/>
  <c r="J71" i="1" s="1"/>
  <c r="K71" i="1" s="1"/>
  <c r="Q20" i="1"/>
  <c r="R20" i="1" s="1"/>
  <c r="S20" i="1" s="1"/>
  <c r="T20" i="1" s="1"/>
  <c r="E20" i="1"/>
  <c r="H20" i="1" s="1"/>
  <c r="I20" i="1" s="1"/>
  <c r="J20" i="1" s="1"/>
  <c r="K20" i="1" s="1"/>
  <c r="Q29" i="1"/>
  <c r="R29" i="1" s="1"/>
  <c r="S29" i="1" s="1"/>
  <c r="T29" i="1" s="1"/>
  <c r="E29" i="1"/>
  <c r="H29" i="1" s="1"/>
  <c r="I29" i="1" s="1"/>
  <c r="J29" i="1" s="1"/>
  <c r="K29" i="1" s="1"/>
  <c r="Q45" i="1"/>
  <c r="R45" i="1" s="1"/>
  <c r="S45" i="1" s="1"/>
  <c r="T45" i="1" s="1"/>
  <c r="E45" i="1"/>
  <c r="H45" i="1" s="1"/>
  <c r="I45" i="1" s="1"/>
  <c r="J45" i="1" s="1"/>
  <c r="K45" i="1" s="1"/>
  <c r="E73" i="1"/>
  <c r="H73" i="1" s="1"/>
  <c r="I73" i="1" s="1"/>
  <c r="J73" i="1" s="1"/>
  <c r="K73" i="1" s="1"/>
  <c r="Q73" i="1"/>
  <c r="R73" i="1" s="1"/>
  <c r="S73" i="1" s="1"/>
  <c r="T73" i="1" s="1"/>
  <c r="Q25" i="1"/>
  <c r="R25" i="1" s="1"/>
  <c r="S25" i="1" s="1"/>
  <c r="T25" i="1" s="1"/>
  <c r="E25" i="1"/>
  <c r="H25" i="1" s="1"/>
  <c r="I25" i="1" s="1"/>
  <c r="J25" i="1" s="1"/>
  <c r="K25" i="1" s="1"/>
  <c r="Q41" i="1"/>
  <c r="R41" i="1" s="1"/>
  <c r="S41" i="1" s="1"/>
  <c r="T41" i="1" s="1"/>
  <c r="E41" i="1"/>
  <c r="H41" i="1" s="1"/>
  <c r="I41" i="1" s="1"/>
  <c r="J41" i="1" s="1"/>
  <c r="K41" i="1" s="1"/>
  <c r="Q67" i="1"/>
  <c r="R67" i="1" s="1"/>
  <c r="S67" i="1" s="1"/>
  <c r="T67" i="1" s="1"/>
  <c r="E67" i="1"/>
  <c r="H67" i="1" s="1"/>
  <c r="I67" i="1" s="1"/>
  <c r="J67" i="1" s="1"/>
  <c r="K67" i="1" s="1"/>
  <c r="Q28" i="1"/>
  <c r="R28" i="1" s="1"/>
  <c r="S28" i="1" s="1"/>
  <c r="T28" i="1" s="1"/>
  <c r="E28" i="1"/>
  <c r="H28" i="1" s="1"/>
  <c r="I28" i="1" s="1"/>
  <c r="J28" i="1" s="1"/>
  <c r="K28" i="1" s="1"/>
  <c r="Q40" i="1"/>
  <c r="R40" i="1" s="1"/>
  <c r="S40" i="1" s="1"/>
  <c r="T40" i="1" s="1"/>
  <c r="E40" i="1"/>
  <c r="H40" i="1" s="1"/>
  <c r="I40" i="1" s="1"/>
  <c r="J40" i="1" s="1"/>
  <c r="K40" i="1" s="1"/>
  <c r="Q57" i="1"/>
  <c r="R57" i="1" s="1"/>
  <c r="S57" i="1" s="1"/>
  <c r="T57" i="1" s="1"/>
  <c r="E57" i="1"/>
  <c r="H57" i="1" s="1"/>
  <c r="I57" i="1" s="1"/>
  <c r="J57" i="1" s="1"/>
  <c r="K57" i="1" s="1"/>
  <c r="E81" i="1"/>
  <c r="H81" i="1" s="1"/>
  <c r="I81" i="1" s="1"/>
  <c r="J81" i="1" s="1"/>
  <c r="K81" i="1" s="1"/>
  <c r="Q81" i="1"/>
  <c r="R81" i="1" s="1"/>
  <c r="S81" i="1" s="1"/>
  <c r="T81" i="1" s="1"/>
  <c r="Q96" i="1"/>
  <c r="R96" i="1" s="1"/>
  <c r="S96" i="1" s="1"/>
  <c r="T96" i="1" s="1"/>
  <c r="E96" i="1"/>
  <c r="H96" i="1" s="1"/>
  <c r="I96" i="1" s="1"/>
  <c r="J96" i="1" s="1"/>
  <c r="K96" i="1" s="1"/>
  <c r="Q91" i="1"/>
  <c r="R91" i="1" s="1"/>
  <c r="S91" i="1" s="1"/>
  <c r="T91" i="1" s="1"/>
  <c r="E91" i="1"/>
  <c r="H91" i="1" s="1"/>
  <c r="I91" i="1" s="1"/>
  <c r="J91" i="1" s="1"/>
  <c r="K91" i="1" s="1"/>
  <c r="Q24" i="1"/>
  <c r="R24" i="1" s="1"/>
  <c r="S24" i="1" s="1"/>
  <c r="T24" i="1" s="1"/>
  <c r="E24" i="1"/>
  <c r="H24" i="1" s="1"/>
  <c r="I24" i="1" s="1"/>
  <c r="J24" i="1" s="1"/>
  <c r="K24" i="1" s="1"/>
  <c r="Q17" i="1"/>
  <c r="R17" i="1" s="1"/>
  <c r="S17" i="1" s="1"/>
  <c r="T17" i="1" s="1"/>
  <c r="E17" i="1"/>
  <c r="H17" i="1" s="1"/>
  <c r="I17" i="1" s="1"/>
  <c r="J17" i="1" s="1"/>
  <c r="K17" i="1" s="1"/>
  <c r="Q48" i="1"/>
  <c r="R48" i="1" s="1"/>
  <c r="S48" i="1" s="1"/>
  <c r="T48" i="1" s="1"/>
  <c r="E48" i="1"/>
  <c r="H48" i="1" s="1"/>
  <c r="I48" i="1" s="1"/>
  <c r="J48" i="1" s="1"/>
  <c r="K48" i="1" s="1"/>
  <c r="Q65" i="1"/>
  <c r="R65" i="1" s="1"/>
  <c r="S65" i="1" s="1"/>
  <c r="T65" i="1" s="1"/>
  <c r="E65" i="1"/>
  <c r="H65" i="1" s="1"/>
  <c r="I65" i="1" s="1"/>
  <c r="J65" i="1" s="1"/>
  <c r="K65" i="1" s="1"/>
  <c r="E89" i="1"/>
  <c r="H89" i="1" s="1"/>
  <c r="I89" i="1" s="1"/>
  <c r="J89" i="1" s="1"/>
  <c r="K89" i="1" s="1"/>
  <c r="Q89" i="1"/>
  <c r="R89" i="1" s="1"/>
  <c r="S89" i="1" s="1"/>
  <c r="T89" i="1" s="1"/>
  <c r="Q66" i="1"/>
  <c r="R66" i="1" s="1"/>
  <c r="S66" i="1" s="1"/>
  <c r="T66" i="1" s="1"/>
  <c r="E66" i="1"/>
  <c r="H66" i="1" s="1"/>
  <c r="I66" i="1" s="1"/>
  <c r="J66" i="1" s="1"/>
  <c r="K66" i="1" s="1"/>
  <c r="Q30" i="1"/>
  <c r="R30" i="1" s="1"/>
  <c r="S30" i="1" s="1"/>
  <c r="T30" i="1" s="1"/>
  <c r="E30" i="1"/>
  <c r="H30" i="1" s="1"/>
  <c r="I30" i="1" s="1"/>
  <c r="J30" i="1" s="1"/>
  <c r="K30" i="1" s="1"/>
  <c r="Q46" i="1"/>
  <c r="R46" i="1" s="1"/>
  <c r="S46" i="1" s="1"/>
  <c r="T46" i="1" s="1"/>
  <c r="E46" i="1"/>
  <c r="H46" i="1" s="1"/>
  <c r="I46" i="1" s="1"/>
  <c r="J46" i="1" s="1"/>
  <c r="K46" i="1" s="1"/>
  <c r="Q59" i="1"/>
  <c r="R59" i="1" s="1"/>
  <c r="S59" i="1" s="1"/>
  <c r="T59" i="1" s="1"/>
  <c r="E59" i="1"/>
  <c r="H59" i="1" s="1"/>
  <c r="I59" i="1" s="1"/>
  <c r="J59" i="1" s="1"/>
  <c r="K59" i="1" s="1"/>
  <c r="Q18" i="1"/>
  <c r="R18" i="1" s="1"/>
  <c r="S18" i="1" s="1"/>
  <c r="T18" i="1" s="1"/>
  <c r="E18" i="1"/>
  <c r="H18" i="1" s="1"/>
  <c r="I18" i="1" s="1"/>
  <c r="J18" i="1" s="1"/>
  <c r="K18" i="1" s="1"/>
  <c r="Q33" i="1"/>
  <c r="R33" i="1" s="1"/>
  <c r="S33" i="1" s="1"/>
  <c r="T33" i="1" s="1"/>
  <c r="E33" i="1"/>
  <c r="H33" i="1" s="1"/>
  <c r="I33" i="1" s="1"/>
  <c r="J33" i="1" s="1"/>
  <c r="K33" i="1" s="1"/>
  <c r="Q49" i="1"/>
  <c r="R49" i="1" s="1"/>
  <c r="S49" i="1" s="1"/>
  <c r="T49" i="1" s="1"/>
  <c r="E49" i="1"/>
  <c r="H49" i="1" s="1"/>
  <c r="I49" i="1" s="1"/>
  <c r="J49" i="1" s="1"/>
  <c r="K49" i="1" s="1"/>
  <c r="Q68" i="1"/>
  <c r="R68" i="1" s="1"/>
  <c r="S68" i="1" s="1"/>
  <c r="T68" i="1" s="1"/>
  <c r="E68" i="1"/>
  <c r="H68" i="1" s="1"/>
  <c r="I68" i="1" s="1"/>
  <c r="J68" i="1" s="1"/>
  <c r="K68" i="1" s="1"/>
  <c r="E97" i="1"/>
  <c r="H97" i="1" s="1"/>
  <c r="I97" i="1" s="1"/>
  <c r="J97" i="1" s="1"/>
  <c r="K97" i="1" s="1"/>
  <c r="Q97" i="1"/>
  <c r="R97" i="1" s="1"/>
  <c r="S97" i="1" s="1"/>
  <c r="T97" i="1" s="1"/>
  <c r="Q83" i="1"/>
  <c r="R83" i="1" s="1"/>
  <c r="S83" i="1" s="1"/>
  <c r="T83" i="1" s="1"/>
  <c r="E83" i="1"/>
  <c r="H83" i="1" s="1"/>
  <c r="I83" i="1" s="1"/>
  <c r="J83" i="1" s="1"/>
  <c r="K83" i="1" s="1"/>
  <c r="E39" i="1"/>
  <c r="H39" i="1" s="1"/>
  <c r="I39" i="1" s="1"/>
  <c r="J39" i="1" s="1"/>
  <c r="K39" i="1" s="1"/>
  <c r="Q39" i="1"/>
  <c r="R39" i="1" s="1"/>
  <c r="S39" i="1" s="1"/>
  <c r="T39" i="1" s="1"/>
  <c r="Q92" i="1"/>
  <c r="R92" i="1" s="1"/>
  <c r="S92" i="1" s="1"/>
  <c r="T92" i="1" s="1"/>
  <c r="E92" i="1"/>
  <c r="H92" i="1" s="1"/>
  <c r="I92" i="1" s="1"/>
  <c r="J92" i="1" s="1"/>
  <c r="K92" i="1" s="1"/>
  <c r="Q90" i="1"/>
  <c r="R90" i="1" s="1"/>
  <c r="S90" i="1" s="1"/>
  <c r="T90" i="1" s="1"/>
  <c r="E90" i="1"/>
  <c r="H90" i="1" s="1"/>
  <c r="I90" i="1" s="1"/>
  <c r="J90" i="1" s="1"/>
  <c r="K90" i="1" s="1"/>
  <c r="Q36" i="1"/>
  <c r="R36" i="1" s="1"/>
  <c r="S36" i="1" s="1"/>
  <c r="T36" i="1" s="1"/>
  <c r="E36" i="1"/>
  <c r="H36" i="1" s="1"/>
  <c r="I36" i="1" s="1"/>
  <c r="J36" i="1" s="1"/>
  <c r="K36" i="1" s="1"/>
  <c r="Q53" i="1"/>
  <c r="R53" i="1" s="1"/>
  <c r="S53" i="1" s="1"/>
  <c r="T53" i="1" s="1"/>
  <c r="E53" i="1"/>
  <c r="H53" i="1" s="1"/>
  <c r="I53" i="1" s="1"/>
  <c r="J53" i="1" s="1"/>
  <c r="K53" i="1" s="1"/>
  <c r="E47" i="1"/>
  <c r="H47" i="1" s="1"/>
  <c r="I47" i="1" s="1"/>
  <c r="J47" i="1" s="1"/>
  <c r="K47" i="1" s="1"/>
  <c r="Q47" i="1"/>
  <c r="R47" i="1" s="1"/>
  <c r="S47" i="1" s="1"/>
  <c r="T47" i="1" s="1"/>
  <c r="E64" i="1"/>
  <c r="H64" i="1" s="1"/>
  <c r="I64" i="1" s="1"/>
  <c r="J64" i="1" s="1"/>
  <c r="K64" i="1" s="1"/>
  <c r="Q64" i="1"/>
  <c r="R64" i="1" s="1"/>
  <c r="S64" i="1" s="1"/>
  <c r="T64" i="1" s="1"/>
  <c r="Q62" i="1"/>
  <c r="R62" i="1" s="1"/>
  <c r="S62" i="1" s="1"/>
  <c r="T62" i="1" s="1"/>
  <c r="E62" i="1"/>
  <c r="H62" i="1" s="1"/>
  <c r="I62" i="1" s="1"/>
  <c r="J62" i="1" s="1"/>
  <c r="K62" i="1" s="1"/>
  <c r="E100" i="1"/>
  <c r="H100" i="1" s="1"/>
  <c r="I100" i="1" s="1"/>
  <c r="J100" i="1" s="1"/>
  <c r="K100" i="1" s="1"/>
  <c r="Q100" i="1"/>
  <c r="R100" i="1" s="1"/>
  <c r="S100" i="1" s="1"/>
  <c r="T100" i="1" s="1"/>
  <c r="Q99" i="1"/>
  <c r="R99" i="1" s="1"/>
  <c r="S99" i="1" s="1"/>
  <c r="T99" i="1" s="1"/>
  <c r="E99" i="1"/>
  <c r="H99" i="1" s="1"/>
  <c r="I99" i="1" s="1"/>
  <c r="J99" i="1" s="1"/>
  <c r="K99" i="1" s="1"/>
  <c r="Q26" i="1"/>
  <c r="R26" i="1" s="1"/>
  <c r="S26" i="1" s="1"/>
  <c r="T26" i="1" s="1"/>
  <c r="E26" i="1"/>
  <c r="H26" i="1" s="1"/>
  <c r="I26" i="1" s="1"/>
  <c r="J26" i="1" s="1"/>
  <c r="K26" i="1" s="1"/>
  <c r="Q42" i="1"/>
  <c r="R42" i="1" s="1"/>
  <c r="S42" i="1" s="1"/>
  <c r="T42" i="1" s="1"/>
  <c r="E42" i="1"/>
  <c r="H42" i="1" s="1"/>
  <c r="I42" i="1" s="1"/>
  <c r="J42" i="1" s="1"/>
  <c r="K42" i="1" s="1"/>
  <c r="Q55" i="1"/>
  <c r="R55" i="1" s="1"/>
  <c r="S55" i="1" s="1"/>
  <c r="T55" i="1" s="1"/>
  <c r="E55" i="1"/>
  <c r="H55" i="1" s="1"/>
  <c r="I55" i="1" s="1"/>
  <c r="J55" i="1" s="1"/>
  <c r="K55" i="1" s="1"/>
  <c r="Q76" i="1"/>
  <c r="R76" i="1" s="1"/>
  <c r="S76" i="1" s="1"/>
  <c r="T76" i="1" s="1"/>
  <c r="E76" i="1"/>
  <c r="H76" i="1" s="1"/>
  <c r="I76" i="1" s="1"/>
  <c r="J76" i="1" s="1"/>
  <c r="K76" i="1" s="1"/>
  <c r="Q74" i="1"/>
  <c r="R74" i="1" s="1"/>
  <c r="S74" i="1" s="1"/>
  <c r="T74" i="1" s="1"/>
  <c r="E74" i="1"/>
  <c r="H74" i="1" s="1"/>
  <c r="I74" i="1" s="1"/>
  <c r="J74" i="1" s="1"/>
  <c r="K74" i="1" s="1"/>
  <c r="Q79" i="1"/>
  <c r="R79" i="1" s="1"/>
  <c r="S79" i="1" s="1"/>
  <c r="T79" i="1" s="1"/>
  <c r="E79" i="1"/>
  <c r="H79" i="1" s="1"/>
  <c r="I79" i="1" s="1"/>
  <c r="J79" i="1" s="1"/>
  <c r="K79" i="1" s="1"/>
  <c r="E27" i="1"/>
  <c r="H27" i="1" s="1"/>
  <c r="I27" i="1" s="1"/>
  <c r="J27" i="1" s="1"/>
  <c r="K27" i="1" s="1"/>
  <c r="Q27" i="1"/>
  <c r="R27" i="1" s="1"/>
  <c r="S27" i="1" s="1"/>
  <c r="T27" i="1" s="1"/>
  <c r="E43" i="1"/>
  <c r="H43" i="1" s="1"/>
  <c r="I43" i="1" s="1"/>
  <c r="J43" i="1" s="1"/>
  <c r="K43" i="1" s="1"/>
  <c r="Q43" i="1"/>
  <c r="R43" i="1" s="1"/>
  <c r="S43" i="1" s="1"/>
  <c r="T43" i="1" s="1"/>
  <c r="E60" i="1"/>
  <c r="H60" i="1" s="1"/>
  <c r="I60" i="1" s="1"/>
  <c r="J60" i="1" s="1"/>
  <c r="K60" i="1" s="1"/>
  <c r="Q60" i="1"/>
  <c r="R60" i="1" s="1"/>
  <c r="S60" i="1" s="1"/>
  <c r="T60" i="1" s="1"/>
  <c r="Q87" i="1"/>
  <c r="R87" i="1" s="1"/>
  <c r="S87" i="1" s="1"/>
  <c r="T87" i="1" s="1"/>
  <c r="E87" i="1"/>
  <c r="H87" i="1" s="1"/>
  <c r="I87" i="1" s="1"/>
  <c r="J87" i="1" s="1"/>
  <c r="K87" i="1" s="1"/>
  <c r="Q34" i="1"/>
  <c r="R34" i="1" s="1"/>
  <c r="S34" i="1" s="1"/>
  <c r="T34" i="1" s="1"/>
  <c r="E34" i="1"/>
  <c r="H34" i="1" s="1"/>
  <c r="I34" i="1" s="1"/>
  <c r="J34" i="1" s="1"/>
  <c r="K34" i="1" s="1"/>
  <c r="Q50" i="1"/>
  <c r="R50" i="1" s="1"/>
  <c r="S50" i="1" s="1"/>
  <c r="T50" i="1" s="1"/>
  <c r="E50" i="1"/>
  <c r="H50" i="1" s="1"/>
  <c r="I50" i="1" s="1"/>
  <c r="J50" i="1" s="1"/>
  <c r="K50" i="1" s="1"/>
  <c r="Q63" i="1"/>
  <c r="R63" i="1" s="1"/>
  <c r="S63" i="1" s="1"/>
  <c r="T63" i="1" s="1"/>
  <c r="E63" i="1"/>
  <c r="H63" i="1" s="1"/>
  <c r="I63" i="1" s="1"/>
  <c r="J63" i="1" s="1"/>
  <c r="K63" i="1" s="1"/>
  <c r="Q84" i="1"/>
  <c r="R84" i="1" s="1"/>
  <c r="S84" i="1" s="1"/>
  <c r="T84" i="1" s="1"/>
  <c r="E84" i="1"/>
  <c r="H84" i="1" s="1"/>
  <c r="I84" i="1" s="1"/>
  <c r="J84" i="1" s="1"/>
  <c r="K84" i="1" s="1"/>
  <c r="Q82" i="1"/>
  <c r="R82" i="1" s="1"/>
  <c r="S82" i="1" s="1"/>
  <c r="T82" i="1" s="1"/>
  <c r="E82" i="1"/>
  <c r="H82" i="1" s="1"/>
  <c r="I82" i="1" s="1"/>
  <c r="J82" i="1" s="1"/>
  <c r="K82" i="1" s="1"/>
  <c r="Q75" i="1"/>
  <c r="R75" i="1" s="1"/>
  <c r="S75" i="1" s="1"/>
  <c r="T75" i="1" s="1"/>
  <c r="E75" i="1"/>
  <c r="H75" i="1" s="1"/>
  <c r="I75" i="1" s="1"/>
  <c r="J75" i="1" s="1"/>
  <c r="K75" i="1" s="1"/>
  <c r="E13" i="1"/>
  <c r="H13" i="1" s="1"/>
  <c r="E12" i="1"/>
  <c r="E101" i="1"/>
  <c r="H101" i="1" s="1"/>
  <c r="I101" i="1" s="1"/>
  <c r="J101" i="1" s="1"/>
  <c r="K101" i="1" s="1"/>
  <c r="E14" i="1"/>
  <c r="H14" i="1" s="1"/>
  <c r="E15" i="1"/>
  <c r="H15" i="1" s="1"/>
  <c r="R101" i="1"/>
  <c r="S101" i="1" s="1"/>
  <c r="T101" i="1" s="1"/>
  <c r="E11" i="8" l="1"/>
  <c r="H11" i="8"/>
  <c r="AG13" i="4"/>
  <c r="C6" i="8" s="1"/>
  <c r="S102" i="4"/>
  <c r="T102" i="4" s="1"/>
  <c r="R26" i="8"/>
  <c r="Q27" i="8"/>
  <c r="S11" i="4"/>
  <c r="T11" i="4" s="1"/>
  <c r="C11" i="8"/>
  <c r="J11" i="8"/>
  <c r="I11" i="8"/>
  <c r="K11" i="8"/>
  <c r="J102" i="4"/>
  <c r="K102" i="4" s="1"/>
  <c r="S11" i="1"/>
  <c r="T11" i="1" s="1"/>
  <c r="H12" i="1"/>
  <c r="R14" i="1"/>
  <c r="S14" i="1" s="1"/>
  <c r="T14" i="1" s="1"/>
  <c r="R12" i="1"/>
  <c r="S12" i="1" s="1"/>
  <c r="T12" i="1" s="1"/>
  <c r="R15" i="1"/>
  <c r="S15" i="1" s="1"/>
  <c r="T15" i="1" s="1"/>
  <c r="H11" i="1"/>
  <c r="I13" i="1"/>
  <c r="J13" i="1" s="1"/>
  <c r="K13" i="1" s="1"/>
  <c r="AA15" i="1"/>
  <c r="AB15" i="1" s="1"/>
  <c r="AC15" i="1" s="1"/>
  <c r="I15" i="1"/>
  <c r="J15" i="1" s="1"/>
  <c r="K15" i="1" s="1"/>
  <c r="I14" i="1"/>
  <c r="J14" i="1" s="1"/>
  <c r="K14" i="1" s="1"/>
  <c r="AA14" i="1"/>
  <c r="AB14" i="1" s="1"/>
  <c r="AC14" i="1" s="1"/>
  <c r="F11" i="8" l="1"/>
  <c r="G11" i="8"/>
  <c r="N11" i="8"/>
  <c r="D11" i="8"/>
  <c r="M11" i="8"/>
  <c r="L11" i="8"/>
  <c r="H15" i="8"/>
  <c r="H18" i="8" s="1"/>
  <c r="H24" i="8" s="1"/>
  <c r="H29" i="8" s="1"/>
  <c r="H34" i="8" s="1"/>
  <c r="H53" i="8" s="1"/>
  <c r="H55" i="8"/>
  <c r="H57" i="8" s="1"/>
  <c r="S26" i="8"/>
  <c r="S27" i="8" s="1"/>
  <c r="R27" i="8"/>
  <c r="E15" i="8"/>
  <c r="E18" i="8" s="1"/>
  <c r="E24" i="8" s="1"/>
  <c r="E29" i="8" s="1"/>
  <c r="E34" i="8" s="1"/>
  <c r="E53" i="8" s="1"/>
  <c r="E55" i="8"/>
  <c r="E57" i="8" s="1"/>
  <c r="K15" i="8"/>
  <c r="K18" i="8" s="1"/>
  <c r="K24" i="8" s="1"/>
  <c r="K29" i="8" s="1"/>
  <c r="K34" i="8" s="1"/>
  <c r="K53" i="8" s="1"/>
  <c r="K55" i="8"/>
  <c r="K57" i="8" s="1"/>
  <c r="I15" i="8"/>
  <c r="I18" i="8" s="1"/>
  <c r="I24" i="8" s="1"/>
  <c r="I29" i="8" s="1"/>
  <c r="I34" i="8" s="1"/>
  <c r="I53" i="8" s="1"/>
  <c r="I55" i="8"/>
  <c r="I57" i="8" s="1"/>
  <c r="J55" i="8"/>
  <c r="J57" i="8" s="1"/>
  <c r="J15" i="8"/>
  <c r="J18" i="8" s="1"/>
  <c r="J24" i="8" s="1"/>
  <c r="J29" i="8" s="1"/>
  <c r="J34" i="8" s="1"/>
  <c r="J53" i="8" s="1"/>
  <c r="C15" i="8"/>
  <c r="C55" i="8"/>
  <c r="AA11" i="1"/>
  <c r="AB11" i="1" s="1"/>
  <c r="AC11" i="1" s="1"/>
  <c r="I11" i="1"/>
  <c r="J11" i="1" s="1"/>
  <c r="K11" i="1" s="1"/>
  <c r="I12" i="1"/>
  <c r="J12" i="1" s="1"/>
  <c r="K12" i="1" s="1"/>
  <c r="AA12" i="1"/>
  <c r="AB12" i="1" s="1"/>
  <c r="AC12" i="1" s="1"/>
  <c r="R13" i="1"/>
  <c r="S13" i="1" s="1"/>
  <c r="T13" i="1" s="1"/>
  <c r="AA13" i="1"/>
  <c r="AB13" i="1" s="1"/>
  <c r="AC13" i="1" s="1"/>
  <c r="E59" i="8" l="1"/>
  <c r="H59" i="8"/>
  <c r="N55" i="8"/>
  <c r="N57" i="8" s="1"/>
  <c r="N15" i="8"/>
  <c r="N18" i="8" s="1"/>
  <c r="N24" i="8" s="1"/>
  <c r="N29" i="8" s="1"/>
  <c r="N34" i="8" s="1"/>
  <c r="N53" i="8" s="1"/>
  <c r="D55" i="8"/>
  <c r="D57" i="8" s="1"/>
  <c r="D15" i="8"/>
  <c r="D18" i="8" s="1"/>
  <c r="D24" i="8" s="1"/>
  <c r="D29" i="8" s="1"/>
  <c r="D34" i="8" s="1"/>
  <c r="D53" i="8" s="1"/>
  <c r="L15" i="8"/>
  <c r="L18" i="8" s="1"/>
  <c r="L24" i="8" s="1"/>
  <c r="L29" i="8" s="1"/>
  <c r="L34" i="8" s="1"/>
  <c r="L53" i="8" s="1"/>
  <c r="L55" i="8"/>
  <c r="L57" i="8" s="1"/>
  <c r="G15" i="8"/>
  <c r="G18" i="8" s="1"/>
  <c r="G24" i="8" s="1"/>
  <c r="G29" i="8" s="1"/>
  <c r="G34" i="8" s="1"/>
  <c r="G53" i="8" s="1"/>
  <c r="G55" i="8"/>
  <c r="G57" i="8" s="1"/>
  <c r="O11" i="8"/>
  <c r="M15" i="8"/>
  <c r="M18" i="8" s="1"/>
  <c r="M24" i="8" s="1"/>
  <c r="M29" i="8" s="1"/>
  <c r="M34" i="8" s="1"/>
  <c r="M53" i="8" s="1"/>
  <c r="M55" i="8"/>
  <c r="M57" i="8" s="1"/>
  <c r="F55" i="8"/>
  <c r="F57" i="8" s="1"/>
  <c r="F15" i="8"/>
  <c r="F18" i="8" s="1"/>
  <c r="F24" i="8" s="1"/>
  <c r="F29" i="8" s="1"/>
  <c r="F34" i="8" s="1"/>
  <c r="F53" i="8" s="1"/>
  <c r="J59" i="8"/>
  <c r="K59" i="8"/>
  <c r="C57" i="8"/>
  <c r="C18" i="8"/>
  <c r="C24" i="8" s="1"/>
  <c r="C29" i="8" s="1"/>
  <c r="C34" i="8" s="1"/>
  <c r="C53" i="8" s="1"/>
  <c r="I59" i="8"/>
  <c r="I102" i="1"/>
  <c r="R102" i="1"/>
  <c r="S102" i="1" s="1"/>
  <c r="T102" i="1" s="1"/>
  <c r="AA102" i="1"/>
  <c r="C59" i="8" l="1"/>
  <c r="C61" i="8" s="1"/>
  <c r="D13" i="8" s="1"/>
  <c r="F59" i="8"/>
  <c r="O15" i="8"/>
  <c r="O18" i="8" s="1"/>
  <c r="M59" i="8"/>
  <c r="N59" i="8"/>
  <c r="D59" i="8"/>
  <c r="O55" i="8"/>
  <c r="O57" i="8" s="1"/>
  <c r="P11" i="8"/>
  <c r="B20" i="8"/>
  <c r="L59" i="8"/>
  <c r="G59" i="8"/>
  <c r="AG12" i="1"/>
  <c r="J102" i="1"/>
  <c r="K102" i="1" s="1"/>
  <c r="AG13" i="1"/>
  <c r="AG14" i="1"/>
  <c r="AB102" i="1"/>
  <c r="AC102" i="1" s="1"/>
  <c r="O24" i="8" l="1"/>
  <c r="O29" i="8" s="1"/>
  <c r="O34" i="8" s="1"/>
  <c r="O53" i="8" s="1"/>
  <c r="B7" i="14"/>
  <c r="B6" i="14"/>
  <c r="D61" i="8"/>
  <c r="E13" i="8" s="1"/>
  <c r="E61" i="8" s="1"/>
  <c r="F13" i="8" s="1"/>
  <c r="F61" i="8" s="1"/>
  <c r="G13" i="8" s="1"/>
  <c r="G61" i="8" s="1"/>
  <c r="H13" i="8" s="1"/>
  <c r="O59" i="8"/>
  <c r="O61" i="8" s="1"/>
  <c r="P15" i="8"/>
  <c r="P18" i="8" s="1"/>
  <c r="P20" i="8"/>
  <c r="P22" i="8" s="1"/>
  <c r="Q11" i="8"/>
  <c r="P55" i="8"/>
  <c r="P57" i="8" s="1"/>
  <c r="Q15" i="8" l="1"/>
  <c r="Q18" i="8" s="1"/>
  <c r="Q55" i="8"/>
  <c r="Q57" i="8" s="1"/>
  <c r="Q20" i="8"/>
  <c r="Q22" i="8" s="1"/>
  <c r="R11" i="8"/>
  <c r="B8" i="14"/>
  <c r="C9" i="9"/>
  <c r="F9" i="9" s="1"/>
  <c r="P13" i="8"/>
  <c r="C6" i="14"/>
  <c r="P24" i="8"/>
  <c r="P29" i="8" s="1"/>
  <c r="P34" i="8" s="1"/>
  <c r="P53" i="8" s="1"/>
  <c r="P59" i="8" s="1"/>
  <c r="H61" i="8"/>
  <c r="I13" i="8" s="1"/>
  <c r="R15" i="8" l="1"/>
  <c r="R18" i="8" s="1"/>
  <c r="R20" i="8"/>
  <c r="R22" i="8" s="1"/>
  <c r="S11" i="8"/>
  <c r="R55" i="8"/>
  <c r="R57" i="8" s="1"/>
  <c r="P61" i="8"/>
  <c r="D6" i="14"/>
  <c r="Q24" i="8"/>
  <c r="Q29" i="8" s="1"/>
  <c r="Q34" i="8" s="1"/>
  <c r="Q53" i="8" s="1"/>
  <c r="Q59" i="8" s="1"/>
  <c r="I61" i="8"/>
  <c r="J13" i="8" s="1"/>
  <c r="Q61" i="8" l="1"/>
  <c r="S15" i="8"/>
  <c r="S18" i="8" s="1"/>
  <c r="S20" i="8"/>
  <c r="S22" i="8" s="1"/>
  <c r="S55" i="8"/>
  <c r="S57" i="8" s="1"/>
  <c r="Q13" i="8"/>
  <c r="C8" i="14"/>
  <c r="C10" i="9"/>
  <c r="F10" i="9" s="1"/>
  <c r="E6" i="14"/>
  <c r="R24" i="8"/>
  <c r="R29" i="8" s="1"/>
  <c r="R34" i="8" s="1"/>
  <c r="R53" i="8" s="1"/>
  <c r="R59" i="8" s="1"/>
  <c r="J61" i="8"/>
  <c r="K13" i="8" s="1"/>
  <c r="F6" i="14" l="1"/>
  <c r="S24" i="8"/>
  <c r="S29" i="8" s="1"/>
  <c r="S34" i="8" s="1"/>
  <c r="S53" i="8" s="1"/>
  <c r="S59" i="8" s="1"/>
  <c r="R61" i="8"/>
  <c r="C11" i="9"/>
  <c r="F11" i="9" s="1"/>
  <c r="D8" i="14"/>
  <c r="R13" i="8"/>
  <c r="K61" i="8"/>
  <c r="L13" i="8" s="1"/>
  <c r="S61" i="8" l="1"/>
  <c r="S13" i="8"/>
  <c r="E8" i="14"/>
  <c r="C12" i="9"/>
  <c r="F12" i="9" s="1"/>
  <c r="L61" i="8"/>
  <c r="M13" i="8" s="1"/>
  <c r="C13" i="9" l="1"/>
  <c r="F8" i="14"/>
  <c r="M61" i="8"/>
  <c r="N13" i="8" s="1"/>
  <c r="N61" i="8" s="1"/>
  <c r="F13" i="9" l="1"/>
  <c r="F14" i="9" s="1"/>
  <c r="F16" i="9" s="1"/>
  <c r="C14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Soluciones Financieras C.Q</author>
  </authors>
  <commentList>
    <comment ref="C17" authorId="0" shapeId="0" xr:uid="{BC72C988-BAA4-4D5F-B207-FD75E46DB728}">
      <text>
        <r>
          <rPr>
            <b/>
            <sz val="9"/>
            <color indexed="81"/>
            <rFont val="Tahoma"/>
            <family val="2"/>
          </rPr>
          <t>Soluciones Financieras C.Q:</t>
        </r>
        <r>
          <rPr>
            <sz val="9"/>
            <color indexed="81"/>
            <rFont val="Tahoma"/>
            <family val="2"/>
          </rPr>
          <t xml:space="preserve">
Se incrementa una vez cumplido el año del contrato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Carmen Quintero</author>
    <author>tc={C002E85A-0A25-4CD9-AE04-F5BC9A78132D}</author>
    <author>tc={19A7F46D-6649-49AD-A11C-CD7B66EE36D5}</author>
  </authors>
  <commentList>
    <comment ref="B9" authorId="0" shapeId="0" xr:uid="{FFB9BC8F-652E-4403-9BC4-2CC8DA0BAB00}">
      <text>
        <r>
          <rPr>
            <b/>
            <sz val="9"/>
            <color indexed="81"/>
            <rFont val="Tahoma"/>
            <charset val="1"/>
          </rPr>
          <t>Carmen Quintero:</t>
        </r>
        <r>
          <rPr>
            <sz val="9"/>
            <color indexed="81"/>
            <rFont val="Tahoma"/>
            <charset val="1"/>
          </rPr>
          <t xml:space="preserve">
Ees todo aquello que se requiere para vender el producto:
- Insumo
- Empaque
- Instrucciones
- Comisiones
- Fletes</t>
        </r>
      </text>
    </comment>
    <comment ref="Q11" authorId="1" shapeId="0" xr:uid="{C002E85A-0A25-4CD9-AE04-F5BC9A78132D}">
      <text>
        <t>[Threaded comment]
Your version of Excel allows you to read this threaded comment; however, any edits to it will get removed if the file is opened in a newer version of Excel. Learn more: https://go.microsoft.com/fwlink/?linkid=870924
Comment:
    Se puede tener la opción de tomar el mismo precio del escenario conservador
Reply:
    La rentabilidad ya no será la esperada, puede ser superior</t>
      </text>
    </comment>
    <comment ref="Z11" authorId="2" shapeId="0" xr:uid="{19A7F46D-6649-49AD-A11C-CD7B66EE36D5}">
      <text>
        <t>[Threaded comment]
Your version of Excel allows you to read this threaded comment; however, any edits to it will get removed if the file is opened in a newer version of Excel. Learn more: https://go.microsoft.com/fwlink/?linkid=870924
Comment:
    Se puede mantener el precio de venta del escenario conservador
Reply:
    La rentabilidad será inferior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Carmen Quintero</author>
    <author>tc={FA0D129A-255D-4F8B-94BB-DF891FDD5EFE}</author>
    <author>tc={9CA37D2A-ECC6-4C31-B1E3-8AA67259B114}</author>
    <author>tc={CF1A8FD0-D69F-4BBC-A71B-06C8C1231A54}</author>
    <author>tc={F0D84BE9-89BC-4C7B-82E5-7E8A2027B22A}</author>
    <author>tc={C6C83361-87CE-4119-9E02-7F86E88D9487}</author>
  </authors>
  <commentList>
    <comment ref="B9" authorId="0" shapeId="0" xr:uid="{1E53662D-CE02-462F-B68A-8CF524023CD0}">
      <text>
        <r>
          <rPr>
            <b/>
            <sz val="9"/>
            <color indexed="81"/>
            <rFont val="Tahoma"/>
            <charset val="1"/>
          </rPr>
          <t>Carmen Quintero:</t>
        </r>
        <r>
          <rPr>
            <sz val="9"/>
            <color indexed="81"/>
            <rFont val="Tahoma"/>
            <charset val="1"/>
          </rPr>
          <t xml:space="preserve">
Ees todo aquello que se requiere para vender el producto:
- Materias primas
- Mano de obra tercerizada
- Maquilas
- Empaque
- Instrucciones
- Comisiones
- Fletes</t>
        </r>
      </text>
    </comment>
    <comment ref="E9" authorId="0" shapeId="0" xr:uid="{765C0D5F-74E7-4A65-8FC6-37330E447D04}">
      <text>
        <r>
          <rPr>
            <b/>
            <sz val="9"/>
            <color indexed="81"/>
            <rFont val="Tahoma"/>
            <charset val="1"/>
          </rPr>
          <t>Carmen Quintero:</t>
        </r>
        <r>
          <rPr>
            <sz val="9"/>
            <color indexed="81"/>
            <rFont val="Tahoma"/>
            <charset val="1"/>
          </rPr>
          <t xml:space="preserve">
Es el tiempo requerido para producir cada uno  edlos productos o servicios</t>
        </r>
      </text>
    </comment>
    <comment ref="E10" authorId="1" shapeId="0" xr:uid="{FA0D129A-255D-4F8B-94BB-DF891FDD5EFE}">
      <text>
        <t>[Threaded comment]
Your version of Excel allows you to read this threaded comment; however, any edits to it will get removed if the file is opened in a newer version of Excel. Learn more: https://go.microsoft.com/fwlink/?linkid=870924
Comment:
    Si los tiempos sin inferiores a 1 hora, se debe calcular la proporción de la hora
Reply:
    Ejemplo: Si son 20 minutos, es 20/60, que corresponde a la proporción de la hora</t>
      </text>
    </comment>
    <comment ref="N10" authorId="2" shapeId="0" xr:uid="{9CA37D2A-ECC6-4C31-B1E3-8AA67259B114}">
      <text>
        <t>[Threaded comment]
Your version of Excel allows you to read this threaded comment; however, any edits to it will get removed if the file is opened in a newer version of Excel. Learn more: https://go.microsoft.com/fwlink/?linkid=870924
Comment:
    Si los tiempos sin inferiores a 1 hora, se debe calcular la proporción de la hora
Reply:
    Ejemplo: Si son 20 minutos, es 20/60, que corresponde a la proporción de la hora</t>
      </text>
    </comment>
    <comment ref="W10" authorId="3" shapeId="0" xr:uid="{CF1A8FD0-D69F-4BBC-A71B-06C8C1231A54}">
      <text>
        <t>[Threaded comment]
Your version of Excel allows you to read this threaded comment; however, any edits to it will get removed if the file is opened in a newer version of Excel. Learn more: https://go.microsoft.com/fwlink/?linkid=870924
Comment:
    Si los tiempos sin inferiores a 1 hora, se debe calcular la proporción de la hora
Reply:
    Ejemplo: Si son 20 minutos, es 20/60, que corresponde a la proporción de la hora</t>
      </text>
    </comment>
    <comment ref="Q11" authorId="4" shapeId="0" xr:uid="{F0D84BE9-89BC-4C7B-82E5-7E8A2027B22A}">
      <text>
        <t>[Threaded comment]
Your version of Excel allows you to read this threaded comment; however, any edits to it will get removed if the file is opened in a newer version of Excel. Learn more: https://go.microsoft.com/fwlink/?linkid=870924
Comment:
    Se puede tener la opción de tomar el mismo precio del escenario conservador
Reply:
    La rentabilidad ya no será la esperada, puede ser superior</t>
      </text>
    </comment>
    <comment ref="Z11" authorId="5" shapeId="0" xr:uid="{C6C83361-87CE-4119-9E02-7F86E88D9487}">
      <text>
        <t>[Threaded comment]
Your version of Excel allows you to read this threaded comment; however, any edits to it will get removed if the file is opened in a newer version of Excel. Learn more: https://go.microsoft.com/fwlink/?linkid=870924
Comment:
    Se puede mantener el precio de venta del escenario conservador
Reply:
    La rentabilidad será inferior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Carmen Eugenia</author>
    <author>tc={35354AC5-2A2A-44DD-865E-9583D8F6E7D6}</author>
  </authors>
  <commentList>
    <comment ref="A10" authorId="0" shapeId="0" xr:uid="{55E7CC06-ADFF-477F-A0F0-56A22F714BF7}">
      <text>
        <r>
          <rPr>
            <b/>
            <sz val="9"/>
            <color indexed="81"/>
            <rFont val="Tahoma"/>
            <family val="2"/>
          </rPr>
          <t>Carmen Eugenia:</t>
        </r>
        <r>
          <rPr>
            <sz val="9"/>
            <color indexed="81"/>
            <rFont val="Tahoma"/>
            <family val="2"/>
          </rPr>
          <t xml:space="preserve">
Selecciones el nivel de ventas para cada mes</t>
        </r>
      </text>
    </comment>
    <comment ref="B15" authorId="0" shapeId="0" xr:uid="{36BE9B8C-22F5-4CAD-B6A6-A3136EA7C04A}">
      <text>
        <r>
          <rPr>
            <b/>
            <sz val="9"/>
            <color indexed="81"/>
            <rFont val="Tahoma"/>
            <family val="2"/>
          </rPr>
          <t>Carmen Eugenia:</t>
        </r>
        <r>
          <rPr>
            <sz val="9"/>
            <color indexed="81"/>
            <rFont val="Tahoma"/>
            <family val="2"/>
          </rPr>
          <t xml:space="preserve">
Incluye el porcentaje (%) de ventas de este Producto / Servicio de Contado</t>
        </r>
      </text>
    </comment>
    <comment ref="A17" authorId="1" shapeId="0" xr:uid="{35354AC5-2A2A-44DD-865E-9583D8F6E7D6}">
      <text>
        <t>[Threaded comment]
Your version of Excel allows you to read this threaded comment; however, any edits to it will get removed if the file is opened in a newer version of Excel. Learn more: https://go.microsoft.com/fwlink/?linkid=870924
Comment:
    El valor y mes de recuperación de cartera dependerá de la forma de negociar con tus clientes particularmente
Reply:
    Ejemplo: Si vendiste en Enero y recuperas a los 60 días, el valor que te cancelen iría en el mes de marzo.</t>
      </text>
    </comment>
    <comment ref="A42" authorId="0" shapeId="0" xr:uid="{088EB353-F62A-483E-BF85-3B03FF450D88}">
      <text>
        <r>
          <rPr>
            <b/>
            <sz val="9"/>
            <color indexed="81"/>
            <rFont val="Tahoma"/>
            <family val="2"/>
          </rPr>
          <t>Carmen Eugenia:</t>
        </r>
        <r>
          <rPr>
            <sz val="9"/>
            <color indexed="81"/>
            <rFont val="Tahoma"/>
            <family val="2"/>
          </rPr>
          <t xml:space="preserve">
Incluye el valor del desembolso del crédito en el mes que de vayan a dar e dinero</t>
        </r>
      </text>
    </comment>
    <comment ref="A43" authorId="0" shapeId="0" xr:uid="{C34EE3E0-3A01-494B-8154-AFE62F11A85B}">
      <text>
        <r>
          <rPr>
            <b/>
            <sz val="9"/>
            <color indexed="81"/>
            <rFont val="Tahoma"/>
            <family val="2"/>
          </rPr>
          <t>Carmen Eugenia:</t>
        </r>
        <r>
          <rPr>
            <sz val="9"/>
            <color indexed="81"/>
            <rFont val="Tahoma"/>
            <family val="2"/>
          </rPr>
          <t xml:space="preserve">
Valor que pagas a Capital</t>
        </r>
      </text>
    </comment>
    <comment ref="A44" authorId="0" shapeId="0" xr:uid="{4F3C22B8-41BA-48DD-B45F-4FB61B5CF25B}">
      <text>
        <r>
          <rPr>
            <b/>
            <sz val="9"/>
            <color indexed="81"/>
            <rFont val="Tahoma"/>
            <family val="2"/>
          </rPr>
          <t>Carmen Eugenia:</t>
        </r>
        <r>
          <rPr>
            <sz val="9"/>
            <color indexed="81"/>
            <rFont val="Tahoma"/>
            <family val="2"/>
          </rPr>
          <t xml:space="preserve">
Valor que pagas a intereses</t>
        </r>
      </text>
    </comment>
    <comment ref="B55" authorId="0" shapeId="0" xr:uid="{669D862F-1F97-4FD7-BFCA-C1F865565157}">
      <text>
        <r>
          <rPr>
            <b/>
            <sz val="9"/>
            <color indexed="81"/>
            <rFont val="Tahoma"/>
            <family val="2"/>
          </rPr>
          <t>Carmen Eugenia:</t>
        </r>
        <r>
          <rPr>
            <sz val="9"/>
            <color indexed="81"/>
            <rFont val="Tahoma"/>
            <family val="2"/>
          </rPr>
          <t xml:space="preserve">
Incluye el porcentaje (%) del impuesto que tengas que pagar para tu producto o servicio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Carmen Eugenia</author>
  </authors>
  <commentList>
    <comment ref="F3" authorId="0" shapeId="0" xr:uid="{86E3F826-110E-4923-995D-168E02E5AEF0}">
      <text>
        <r>
          <rPr>
            <b/>
            <sz val="9"/>
            <color indexed="81"/>
            <rFont val="Tahoma"/>
            <family val="2"/>
          </rPr>
          <t>Carmen Eugenia:</t>
        </r>
        <r>
          <rPr>
            <sz val="9"/>
            <color indexed="81"/>
            <rFont val="Tahoma"/>
            <family val="2"/>
          </rPr>
          <t xml:space="preserve">
Ejemplo</t>
        </r>
      </text>
    </comment>
    <comment ref="F4" authorId="0" shapeId="0" xr:uid="{45F5ACA1-2889-4055-9D8B-70DB92D90500}">
      <text>
        <r>
          <rPr>
            <b/>
            <sz val="9"/>
            <color indexed="81"/>
            <rFont val="Tahoma"/>
            <family val="2"/>
          </rPr>
          <t>Carmen Eugenia:</t>
        </r>
        <r>
          <rPr>
            <sz val="9"/>
            <color indexed="81"/>
            <rFont val="Tahoma"/>
            <family val="2"/>
          </rPr>
          <t xml:space="preserve">
Incluir la tasa de rendimiento de Bonos del Estado (No genera riesgo)</t>
        </r>
      </text>
    </comment>
    <comment ref="C7" authorId="0" shapeId="0" xr:uid="{F706FB93-D9EB-416D-8624-AF5E98DE133B}">
      <text>
        <r>
          <rPr>
            <b/>
            <sz val="9"/>
            <color indexed="81"/>
            <rFont val="Tahoma"/>
            <charset val="1"/>
          </rPr>
          <t>Carmen Eugenia:</t>
        </r>
        <r>
          <rPr>
            <sz val="9"/>
            <color indexed="81"/>
            <rFont val="Tahoma"/>
            <charset val="1"/>
          </rPr>
          <t xml:space="preserve">
Si ya opera la empresa, incluir el valor de la rentabilidad neta de ese año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Carmen Quintero</author>
    <author>Soluciones Financieras C.Q</author>
  </authors>
  <commentList>
    <comment ref="C10" authorId="0" shapeId="0" xr:uid="{CF237F72-CC3F-4F64-A423-12F7E81F3368}">
      <text>
        <r>
          <rPr>
            <b/>
            <sz val="9"/>
            <color indexed="81"/>
            <rFont val="Tahoma"/>
            <family val="2"/>
          </rPr>
          <t>Carmen Quintero:</t>
        </r>
        <r>
          <rPr>
            <sz val="9"/>
            <color indexed="81"/>
            <rFont val="Tahoma"/>
            <family val="2"/>
          </rPr>
          <t xml:space="preserve">
Calculado con base en la rentabilidad fijada en la hoja "Cálculo de ventas Industria"</t>
        </r>
      </text>
    </comment>
    <comment ref="A12" authorId="1" shapeId="0" xr:uid="{837857E9-9E92-416A-B21C-504623E3BC17}">
      <text>
        <r>
          <rPr>
            <b/>
            <sz val="9"/>
            <color indexed="81"/>
            <rFont val="Tahoma"/>
            <family val="2"/>
          </rPr>
          <t>Soluciones Financieras C.Q:</t>
        </r>
        <r>
          <rPr>
            <sz val="9"/>
            <color indexed="81"/>
            <rFont val="Tahoma"/>
            <family val="2"/>
          </rPr>
          <t xml:space="preserve">
Son los códigos ingresados en Materiales</t>
        </r>
      </text>
    </comment>
    <comment ref="C74" authorId="0" shapeId="0" xr:uid="{4708AECE-1620-49B2-BED5-9336BAC7BD73}">
      <text>
        <r>
          <rPr>
            <b/>
            <sz val="9"/>
            <color indexed="81"/>
            <rFont val="Tahoma"/>
            <family val="2"/>
          </rPr>
          <t>Carmen Quintero:</t>
        </r>
        <r>
          <rPr>
            <sz val="9"/>
            <color indexed="81"/>
            <rFont val="Tahoma"/>
            <family val="2"/>
          </rPr>
          <t xml:space="preserve">
Corresponde al tiempo de proceso de la cantidad costeada.
Medida en horas (Si son 25 minutos, equivale a 25/60)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Carmen Quintero</author>
  </authors>
  <commentList>
    <comment ref="C15" authorId="0" shapeId="0" xr:uid="{ACDA2F6D-B585-4EDD-814B-AA477BB2BD96}">
      <text>
        <r>
          <rPr>
            <b/>
            <sz val="9"/>
            <color indexed="81"/>
            <rFont val="Tahoma"/>
            <family val="2"/>
          </rPr>
          <t>Carmen Quintero:</t>
        </r>
        <r>
          <rPr>
            <sz val="9"/>
            <color indexed="81"/>
            <rFont val="Tahoma"/>
            <family val="2"/>
          </rPr>
          <t xml:space="preserve">
Si tienes la tasa en términos mensuales ingresa la tasa manualmente</t>
        </r>
      </text>
    </comment>
  </commentList>
</comments>
</file>

<file path=xl/sharedStrings.xml><?xml version="1.0" encoding="utf-8"?>
<sst xmlns="http://schemas.openxmlformats.org/spreadsheetml/2006/main" count="328" uniqueCount="216">
  <si>
    <t>Gastos Fijos Mensuales ($)</t>
  </si>
  <si>
    <t>Rentabilidad Esperada (%)</t>
  </si>
  <si>
    <t>RELACIÓN DE VENTAS</t>
  </si>
  <si>
    <t>PRODUCTO / SERVICIO</t>
  </si>
  <si>
    <t>Ventas Totales</t>
  </si>
  <si>
    <t xml:space="preserve">Participación </t>
  </si>
  <si>
    <t>(Nombre)</t>
  </si>
  <si>
    <t>($)</t>
  </si>
  <si>
    <t>(Und)</t>
  </si>
  <si>
    <t>(%)</t>
  </si>
  <si>
    <t>Conservador</t>
  </si>
  <si>
    <t>TOTAL</t>
  </si>
  <si>
    <t>COSTOS VARIABLE UNITARIO</t>
  </si>
  <si>
    <t>MARGEN</t>
  </si>
  <si>
    <t>Escenario Conservadores (Promedio)</t>
  </si>
  <si>
    <t>Escenario Optimista</t>
  </si>
  <si>
    <t>Escenario Pesimista</t>
  </si>
  <si>
    <t>GASTOS ADMINISTRATIVOS (Mensuales)</t>
  </si>
  <si>
    <t>FECHA</t>
  </si>
  <si>
    <t>SUELDOS DE ADMINISTRACION</t>
  </si>
  <si>
    <t>PRESTACIONES SOCIALES</t>
  </si>
  <si>
    <t>COSTOS FIJOS (Mensuales)</t>
  </si>
  <si>
    <t>APORTES PARAFISCALES</t>
  </si>
  <si>
    <t>SUELDO EMPRESARIO</t>
  </si>
  <si>
    <t>SUELDOS FIJOS DE PRODUCCION</t>
  </si>
  <si>
    <t>SUELDO EMPRESARIO 2</t>
  </si>
  <si>
    <t>COMBUSTIBLE</t>
  </si>
  <si>
    <t>GASTOS DE PAPELERIA</t>
  </si>
  <si>
    <t>SERVICIOS PUBLICOS - ENERGÍA</t>
  </si>
  <si>
    <t>GASTOS DE PROPAGANDA</t>
  </si>
  <si>
    <t>SERVICIOS PUBLICOS - ACUEDUCTO</t>
  </si>
  <si>
    <t>MATRICULA MERCANTIL</t>
  </si>
  <si>
    <t>DEPRECIACION</t>
  </si>
  <si>
    <t>ARRENDAMIENTO</t>
  </si>
  <si>
    <t>ADMINISTRACION</t>
  </si>
  <si>
    <t>HONORARIOS CONTADOR</t>
  </si>
  <si>
    <t>TRANSPORTE DE PRODUCCION</t>
  </si>
  <si>
    <t>ARRENDAMIENTO OFICINA O LOCAL</t>
  </si>
  <si>
    <t>HONORARIOS COMERCIO EXTERIOR</t>
  </si>
  <si>
    <t>INSUMOS Y OTROS</t>
  </si>
  <si>
    <t>TELEFONO</t>
  </si>
  <si>
    <t xml:space="preserve">CONSUMO GAS </t>
  </si>
  <si>
    <t>CELULAR, INTERNET</t>
  </si>
  <si>
    <t>FUMIGACIÓN</t>
  </si>
  <si>
    <t>GASTOS FINANCIEROS</t>
  </si>
  <si>
    <t>IMPLEMENTOS DE ASEO</t>
  </si>
  <si>
    <t>CAFETERIA</t>
  </si>
  <si>
    <t>DOTACIÓN - Provisionada Mensual</t>
  </si>
  <si>
    <t>ASEO</t>
  </si>
  <si>
    <t>IMPLEMENTOS BIOSEGURIDAD</t>
  </si>
  <si>
    <t>IMPUESTOS</t>
  </si>
  <si>
    <t>VIGILANCIA</t>
  </si>
  <si>
    <t>MANTENIMIENTO VEHÍCULO</t>
  </si>
  <si>
    <t>DOMINIO</t>
  </si>
  <si>
    <t>HOSTING</t>
  </si>
  <si>
    <t>DOCUMENTOS LEGALES</t>
  </si>
  <si>
    <t>TOTAL COSTOS FIJOS</t>
  </si>
  <si>
    <t>TOTAL GASTOS DE ADMINISTRACION</t>
  </si>
  <si>
    <t>Optimista</t>
  </si>
  <si>
    <t>Pesimista</t>
  </si>
  <si>
    <t>Cargo Empleado</t>
  </si>
  <si>
    <t>Horas laborales / Mes</t>
  </si>
  <si>
    <t>VALOR HORA HOMBRE EMPRESA</t>
  </si>
  <si>
    <t>TOTAL COSTOS FIJOS MAS GASTOS DE ADMINISTRACION (A)</t>
  </si>
  <si>
    <t>Total Horas en el mes (B)</t>
  </si>
  <si>
    <r>
      <t xml:space="preserve">A </t>
    </r>
    <r>
      <rPr>
        <b/>
        <sz val="11"/>
        <rFont val="Calibri"/>
        <family val="2"/>
      </rPr>
      <t>÷ B</t>
    </r>
  </si>
  <si>
    <t>Tiempo de la actividad</t>
  </si>
  <si>
    <t>Horas</t>
  </si>
  <si>
    <t>Hora hombre</t>
  </si>
  <si>
    <t>UTILIDAD TOTAL</t>
  </si>
  <si>
    <t>GASTO FIJO UNITARIO</t>
  </si>
  <si>
    <t xml:space="preserve">PRODUCTO </t>
  </si>
  <si>
    <t>COSTO VARIABLE TOTAL</t>
  </si>
  <si>
    <t>Precio de Venta Unitario</t>
  </si>
  <si>
    <t>Participación CV TT</t>
  </si>
  <si>
    <t>COSTO Y GASTO FIJO UNITARIO</t>
  </si>
  <si>
    <t>COSTO TOTAL</t>
  </si>
  <si>
    <t>LISTADO DE MATERIALES QUE SE USAN EN LOS PRODUCTOS /SERVICIOS</t>
  </si>
  <si>
    <t>Código</t>
  </si>
  <si>
    <t>Materia Prima / Insumos</t>
  </si>
  <si>
    <t>Unidad de Medida</t>
  </si>
  <si>
    <t>CODIGO</t>
  </si>
  <si>
    <t>NOMBRE DEL PRODUCTO</t>
  </si>
  <si>
    <t>CANTIDAD COSTEADA</t>
  </si>
  <si>
    <t>UNIDADES VENDIDAS PROMEDIO MES</t>
  </si>
  <si>
    <t>Código Insumo</t>
  </si>
  <si>
    <t>UNIDAD DE MEDIDA</t>
  </si>
  <si>
    <t>COSTO UNITARIO  (a)</t>
  </si>
  <si>
    <t>CANTIDAD</t>
  </si>
  <si>
    <t>MATERIAS PRIMAS</t>
  </si>
  <si>
    <t>UTILIZADA</t>
  </si>
  <si>
    <t>DE CADA</t>
  </si>
  <si>
    <t>%</t>
  </si>
  <si>
    <t>DEL MATERIAL (b)</t>
  </si>
  <si>
    <t>MATERIAL (axb)</t>
  </si>
  <si>
    <t xml:space="preserve">  TOTAL COSTO DE LAS MATERIAS PRIMAS (1)</t>
  </si>
  <si>
    <t xml:space="preserve"> TOTAL DE OTROS COSTOS VARIABLES  (2)</t>
  </si>
  <si>
    <t xml:space="preserve"> COSTO VARIABLE TOTAL  (1 + 2)</t>
  </si>
  <si>
    <t>Margen contribución</t>
  </si>
  <si>
    <t>Tiempo de proceso (horas)</t>
  </si>
  <si>
    <t>Costo fijo unitario</t>
  </si>
  <si>
    <t>FICHA PRODUCTOS / SERVICIOS</t>
  </si>
  <si>
    <t xml:space="preserve">Costo Variable Unitario </t>
  </si>
  <si>
    <t>PRECIO DE VENTA UNITARIO</t>
  </si>
  <si>
    <t>Valor de compra unitario</t>
  </si>
  <si>
    <t>COSTO TOTAL UNITARIO</t>
  </si>
  <si>
    <t>UTILIDAD NETA (Unitaria)</t>
  </si>
  <si>
    <t>ITEM</t>
  </si>
  <si>
    <t>ENERO</t>
  </si>
  <si>
    <t>FEBRERO</t>
  </si>
  <si>
    <t xml:space="preserve">MARZO 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</si>
  <si>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</si>
  <si>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</si>
  <si>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</si>
  <si>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</si>
  <si>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</si>
  <si>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</si>
  <si>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</si>
  <si>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</si>
  <si>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</si>
  <si>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AÑO 1</t>
  </si>
  <si>
    <t>TOTAL AÑO 2</t>
  </si>
  <si>
    <t>TOTAL AÑO 3</t>
  </si>
  <si>
    <t>TOTAL AÑO 4</t>
  </si>
  <si>
    <t>TOTAL AÑO 5</t>
  </si>
  <si>
    <t>Comportamiento Ventas</t>
  </si>
  <si>
    <t xml:space="preserve">Facturación </t>
  </si>
  <si>
    <t>Saldo Caja Inicial</t>
  </si>
  <si>
    <t>Anticipos recibidos</t>
  </si>
  <si>
    <t>Recuperación de Cartera</t>
  </si>
  <si>
    <t>Total Ingresos</t>
  </si>
  <si>
    <t xml:space="preserve">Costos Variables </t>
  </si>
  <si>
    <t>Costos Fijo</t>
  </si>
  <si>
    <t>Total Costos</t>
  </si>
  <si>
    <t>Utilidad Bruta</t>
  </si>
  <si>
    <t>Gastos de Administración</t>
  </si>
  <si>
    <t xml:space="preserve">Total Gastos </t>
  </si>
  <si>
    <t>Utilidad Operacional</t>
  </si>
  <si>
    <t>+ Depreciación</t>
  </si>
  <si>
    <t>+ Amortización</t>
  </si>
  <si>
    <t>Flujo Operacional</t>
  </si>
  <si>
    <t>Preoperativos</t>
  </si>
  <si>
    <t>Inversión Activos Fijos</t>
  </si>
  <si>
    <t>Adecuaciones</t>
  </si>
  <si>
    <t>Otros</t>
  </si>
  <si>
    <t>Flujo de Inversión</t>
  </si>
  <si>
    <t>+ Desembolso Financiación</t>
  </si>
  <si>
    <t>- Amortización</t>
  </si>
  <si>
    <t>- Intereses</t>
  </si>
  <si>
    <t>Flujo Financiero</t>
  </si>
  <si>
    <t>- Pago Dividendos</t>
  </si>
  <si>
    <t>+ Dividendos Recibidos</t>
  </si>
  <si>
    <t xml:space="preserve">+ Otros Ingresos </t>
  </si>
  <si>
    <t>- Otros Egresos</t>
  </si>
  <si>
    <t>Otros Ingresos y Egresos</t>
  </si>
  <si>
    <t>Utilidad antes de Impuestos</t>
  </si>
  <si>
    <t>Impuestos Asumidos</t>
  </si>
  <si>
    <t>Otros Impuestos</t>
  </si>
  <si>
    <t>Utilidad Neta</t>
  </si>
  <si>
    <t xml:space="preserve">Flujo de Caja Final </t>
  </si>
  <si>
    <t>TASAS DE INTERÉS</t>
  </si>
  <si>
    <t>Bonos a  5 Años (%)</t>
  </si>
  <si>
    <t>Inversión ($)</t>
  </si>
  <si>
    <t>Año tras anterior</t>
  </si>
  <si>
    <t>Año Anterior</t>
  </si>
  <si>
    <t>AÑO 1</t>
  </si>
  <si>
    <t>AÑO 2</t>
  </si>
  <si>
    <t>AÑO 3</t>
  </si>
  <si>
    <t>AÑO 4</t>
  </si>
  <si>
    <t>AÑO 5</t>
  </si>
  <si>
    <t>TIR (%)</t>
  </si>
  <si>
    <t>VNA ($)</t>
  </si>
  <si>
    <t>Rentabilidad  ($)</t>
  </si>
  <si>
    <t>Cant. Estimada Venta Mensual</t>
  </si>
  <si>
    <t>Variables macroeconómicas</t>
  </si>
  <si>
    <t>AÑO 6</t>
  </si>
  <si>
    <t>AÑO 7</t>
  </si>
  <si>
    <t>AÑO 8</t>
  </si>
  <si>
    <t>AÑO 9</t>
  </si>
  <si>
    <t>AÑO 10</t>
  </si>
  <si>
    <t>AÑO 11</t>
  </si>
  <si>
    <t>IPC</t>
  </si>
  <si>
    <t>PIB</t>
  </si>
  <si>
    <t>TRM</t>
  </si>
  <si>
    <t>DTF</t>
  </si>
  <si>
    <t>CRECIMIENTO DE VENTAS GLOBAL</t>
  </si>
  <si>
    <t>SALARIO MÍNIMO</t>
  </si>
  <si>
    <t>AUXILIO DE TRANPORTE</t>
  </si>
  <si>
    <t>RENTA PRESUNTIVA</t>
  </si>
  <si>
    <t>IMPUESTO DE RENTA</t>
  </si>
  <si>
    <t>OTROS IMPUESTOS</t>
  </si>
  <si>
    <t>SECTORES</t>
  </si>
  <si>
    <t xml:space="preserve">Comercio </t>
  </si>
  <si>
    <t>Industria / Servicios</t>
  </si>
  <si>
    <t>Ventas Productos/Servicio  (Contado)</t>
  </si>
  <si>
    <t>VENTAS</t>
  </si>
  <si>
    <t>COSTOS</t>
  </si>
  <si>
    <t>Niveles  Mensuales</t>
  </si>
  <si>
    <t>COSTOS VARIABLES</t>
  </si>
  <si>
    <t>RENTABILIDAD PORCENTUAL</t>
  </si>
  <si>
    <t>INGRESOS</t>
  </si>
  <si>
    <t>MARGEN NETO</t>
  </si>
  <si>
    <t>FLUJO DE CAJA</t>
  </si>
  <si>
    <t>TABLA DE AMORTIZACIÓN CUOTA FIJA</t>
  </si>
  <si>
    <t xml:space="preserve">Monto </t>
  </si>
  <si>
    <t>Tasa (E.A.)</t>
  </si>
  <si>
    <t>CUOTA MENSUAL</t>
  </si>
  <si>
    <t>Plazo (Años)</t>
  </si>
  <si>
    <t>Tasa (M.V.)</t>
  </si>
  <si>
    <t>Plazo (Meses)</t>
  </si>
  <si>
    <t>Período</t>
  </si>
  <si>
    <t>Capital</t>
  </si>
  <si>
    <t>Interés</t>
  </si>
  <si>
    <t>Cuota</t>
  </si>
  <si>
    <t>Saldo</t>
  </si>
  <si>
    <t>ESTADOS UNIDOS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</si>
</sst>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_-;\-* #,##0_-;_-* &quot;-&quot;??_-;_-@_-"/>
    <numFmt numFmtId="165" formatCode="[$$-240A]\ #,##0"/>
    <numFmt numFmtId="166" formatCode="_-&quot;$&quot;* #,##0_-;\-&quot;$&quot;* #,##0_-;_-&quot;$&quot;* &quot;-&quot;_-;_-@_-"/>
    <numFmt numFmtId="167" formatCode="0.0%"/>
    <numFmt numFmtId="168" formatCode="_-&quot;$&quot;* #,##0.00_-;\-&quot;$&quot;* #,##0.00_-;_-&quot;$&quot;* &quot;-&quot;??_-;_-@_-"/>
    <numFmt numFmtId="169" formatCode="_-&quot;$&quot;* #,##0_-;\-&quot;$&quot;* #,##0_-;_-&quot;$&quot;* &quot;-&quot;??_-;_-@_-"/>
    <numFmt numFmtId="170" formatCode="&quot;$&quot;\ #,##0"/>
    <numFmt numFmtId="171" formatCode="0.000"/>
    <numFmt numFmtId="172" formatCode="_(&quot;$&quot;\ * #,##0_);_(&quot;$&quot;\ * \(#,##0\);_(&quot;$&quot;\ * &quot;-&quot;??_);_(@_)"/>
    <numFmt numFmtId="173" formatCode="_(* #,##0_);_(* \(#,##0\);_(* &quot;-&quot;??_);_(@_)"/>
    <numFmt numFmtId="174" formatCode="[$USD]\ #,##0.00"/>
    <numFmt numFmtId="175" formatCode="&quot;$&quot;\ #,##0.00_);[Red]\(&quot;$&quot;\ #,##0.00\)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/>
      <sz val="12"/>
      <color rgb="FF009999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009999"/>
      <name val="Calibri"/>
      <family val="2"/>
      <scheme val="minor"/>
    </font>
    <font>
      <b/>
      <sz val="11"/>
      <color rgb="FF009999"/>
      <name val="Calibri"/>
      <family val="2"/>
      <scheme val="minor"/>
    </font>
    <font>
      <b/>
      <sz val="1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8080"/>
      <name val="Calibri"/>
      <family val="2"/>
      <scheme val="minor"/>
    </font>
    <font>
      <b/>
      <sz val="11"/>
      <color theme="5" tint="0.79998168889431442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ndara"/>
      <family val="2"/>
    </font>
    <font>
      <b/>
      <sz val="11"/>
      <name val="Candara"/>
      <family val="2"/>
    </font>
    <font>
      <b/>
      <sz val="11"/>
      <color rgb="FFFFC000"/>
      <name val="Calibri"/>
      <family val="2"/>
    </font>
    <font>
      <b/>
      <sz val="14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0"/>
      <name val="Arial"/>
    </font>
    <font>
      <b/>
      <sz val="11"/>
      <color theme="0" tint="-4.9989318521683403E-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BCEFEE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</fills>
  <borders count="3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41" fillId="0" borderId="0"/>
    <xf numFmtId="9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166" fontId="12" fillId="0" borderId="0" applyFont="0" applyFill="0" applyBorder="0" applyAlignment="0" applyProtection="0"/>
  </cellStyleXfs>
  <cellXfs count="31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41" fontId="4" fillId="5" borderId="2" xfId="2" applyFont="1" applyFill="1" applyBorder="1"/>
    <xf numFmtId="3" fontId="5" fillId="6" borderId="7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9" fontId="6" fillId="0" borderId="0" xfId="3" applyFont="1" applyAlignment="1">
      <alignment horizontal="center"/>
    </xf>
    <xf numFmtId="0" fontId="4" fillId="5" borderId="8" xfId="0" applyFont="1" applyFill="1" applyBorder="1"/>
    <xf numFmtId="41" fontId="4" fillId="5" borderId="8" xfId="2" applyFont="1" applyFill="1" applyBorder="1" applyAlignment="1">
      <alignment horizontal="center"/>
    </xf>
    <xf numFmtId="41" fontId="4" fillId="2" borderId="8" xfId="2" applyFont="1" applyFill="1" applyBorder="1" applyAlignment="1">
      <alignment horizontal="center"/>
    </xf>
    <xf numFmtId="41" fontId="4" fillId="0" borderId="8" xfId="2" applyFont="1" applyBorder="1"/>
    <xf numFmtId="10" fontId="4" fillId="0" borderId="8" xfId="3" applyNumberFormat="1" applyFont="1" applyBorder="1"/>
    <xf numFmtId="0" fontId="4" fillId="5" borderId="8" xfId="2" applyNumberFormat="1" applyFont="1" applyFill="1" applyBorder="1" applyAlignment="1">
      <alignment horizontal="center"/>
    </xf>
    <xf numFmtId="164" fontId="4" fillId="0" borderId="8" xfId="1" applyNumberFormat="1" applyFont="1" applyBorder="1"/>
    <xf numFmtId="41" fontId="4" fillId="5" borderId="8" xfId="2" applyFont="1" applyFill="1" applyBorder="1"/>
    <xf numFmtId="41" fontId="4" fillId="0" borderId="8" xfId="0" applyNumberFormat="1" applyFont="1" applyBorder="1"/>
    <xf numFmtId="41" fontId="4" fillId="5" borderId="9" xfId="2" applyFont="1" applyFill="1" applyBorder="1" applyAlignment="1">
      <alignment horizontal="center"/>
    </xf>
    <xf numFmtId="41" fontId="4" fillId="2" borderId="9" xfId="2" applyFont="1" applyFill="1" applyBorder="1" applyAlignment="1">
      <alignment horizontal="center"/>
    </xf>
    <xf numFmtId="41" fontId="4" fillId="0" borderId="9" xfId="2" applyFont="1" applyBorder="1"/>
    <xf numFmtId="10" fontId="4" fillId="0" borderId="9" xfId="3" applyNumberFormat="1" applyFont="1" applyBorder="1"/>
    <xf numFmtId="0" fontId="4" fillId="5" borderId="9" xfId="2" applyNumberFormat="1" applyFont="1" applyFill="1" applyBorder="1" applyAlignment="1">
      <alignment horizontal="center"/>
    </xf>
    <xf numFmtId="164" fontId="4" fillId="0" borderId="9" xfId="1" applyNumberFormat="1" applyFont="1" applyBorder="1"/>
    <xf numFmtId="41" fontId="4" fillId="5" borderId="9" xfId="2" applyFont="1" applyFill="1" applyBorder="1"/>
    <xf numFmtId="0" fontId="6" fillId="0" borderId="8" xfId="0" applyFont="1" applyBorder="1"/>
    <xf numFmtId="41" fontId="6" fillId="0" borderId="10" xfId="2" applyFont="1" applyBorder="1" applyAlignment="1">
      <alignment horizontal="center"/>
    </xf>
    <xf numFmtId="0" fontId="6" fillId="0" borderId="0" xfId="0" applyFont="1"/>
    <xf numFmtId="41" fontId="6" fillId="0" borderId="10" xfId="2" applyFont="1" applyBorder="1"/>
    <xf numFmtId="10" fontId="6" fillId="0" borderId="10" xfId="3" applyNumberFormat="1" applyFont="1" applyBorder="1"/>
    <xf numFmtId="0" fontId="6" fillId="0" borderId="10" xfId="2" applyNumberFormat="1" applyFont="1" applyBorder="1" applyAlignment="1">
      <alignment horizontal="center"/>
    </xf>
    <xf numFmtId="164" fontId="6" fillId="0" borderId="10" xfId="1" applyNumberFormat="1" applyFont="1" applyBorder="1"/>
    <xf numFmtId="9" fontId="4" fillId="0" borderId="0" xfId="3" applyFont="1" applyAlignment="1">
      <alignment horizontal="center"/>
    </xf>
    <xf numFmtId="41" fontId="4" fillId="0" borderId="0" xfId="0" applyNumberFormat="1" applyFont="1"/>
    <xf numFmtId="43" fontId="4" fillId="0" borderId="0" xfId="1" applyFont="1" applyAlignment="1">
      <alignment horizontal="center"/>
    </xf>
    <xf numFmtId="3" fontId="7" fillId="2" borderId="0" xfId="0" applyNumberFormat="1" applyFont="1" applyFill="1" applyAlignment="1">
      <alignment vertical="center" wrapText="1"/>
    </xf>
    <xf numFmtId="0" fontId="8" fillId="2" borderId="0" xfId="0" applyFont="1" applyFill="1"/>
    <xf numFmtId="3" fontId="7" fillId="3" borderId="7" xfId="0" applyNumberFormat="1" applyFont="1" applyFill="1" applyBorder="1" applyAlignment="1">
      <alignment horizontal="center" vertical="center" wrapText="1"/>
    </xf>
    <xf numFmtId="41" fontId="4" fillId="5" borderId="7" xfId="2" applyFont="1" applyFill="1" applyBorder="1" applyAlignment="1">
      <alignment horizontal="center"/>
    </xf>
    <xf numFmtId="0" fontId="13" fillId="0" borderId="0" xfId="4" applyFont="1"/>
    <xf numFmtId="0" fontId="14" fillId="0" borderId="0" xfId="4" applyFont="1"/>
    <xf numFmtId="0" fontId="9" fillId="0" borderId="0" xfId="4" applyFont="1" applyAlignment="1">
      <alignment horizontal="center"/>
    </xf>
    <xf numFmtId="0" fontId="13" fillId="0" borderId="11" xfId="4" applyFont="1" applyBorder="1"/>
    <xf numFmtId="165" fontId="13" fillId="0" borderId="12" xfId="4" applyNumberFormat="1" applyFont="1" applyBorder="1" applyProtection="1">
      <protection locked="0"/>
    </xf>
    <xf numFmtId="0" fontId="13" fillId="0" borderId="0" xfId="4" applyFont="1" applyProtection="1">
      <protection locked="0"/>
    </xf>
    <xf numFmtId="165" fontId="13" fillId="0" borderId="0" xfId="4" applyNumberFormat="1" applyFont="1" applyProtection="1">
      <protection locked="0"/>
    </xf>
    <xf numFmtId="0" fontId="13" fillId="0" borderId="12" xfId="4" applyFont="1" applyBorder="1"/>
    <xf numFmtId="165" fontId="13" fillId="0" borderId="0" xfId="4" applyNumberFormat="1" applyFont="1"/>
    <xf numFmtId="165" fontId="13" fillId="0" borderId="12" xfId="4" applyNumberFormat="1" applyFont="1" applyBorder="1"/>
    <xf numFmtId="167" fontId="13" fillId="0" borderId="0" xfId="7" applyNumberFormat="1" applyFont="1"/>
    <xf numFmtId="0" fontId="13" fillId="0" borderId="13" xfId="4" applyFont="1" applyBorder="1"/>
    <xf numFmtId="0" fontId="13" fillId="0" borderId="14" xfId="4" applyFont="1" applyBorder="1"/>
    <xf numFmtId="0" fontId="13" fillId="0" borderId="13" xfId="4" quotePrefix="1" applyFont="1" applyBorder="1" applyAlignment="1">
      <alignment horizontal="left"/>
    </xf>
    <xf numFmtId="0" fontId="13" fillId="2" borderId="13" xfId="4" applyFont="1" applyFill="1" applyBorder="1"/>
    <xf numFmtId="0" fontId="13" fillId="2" borderId="14" xfId="4" applyFont="1" applyFill="1" applyBorder="1"/>
    <xf numFmtId="0" fontId="9" fillId="0" borderId="0" xfId="4" applyFont="1"/>
    <xf numFmtId="0" fontId="13" fillId="2" borderId="11" xfId="4" applyFont="1" applyFill="1" applyBorder="1" applyProtection="1">
      <protection locked="0"/>
    </xf>
    <xf numFmtId="0" fontId="13" fillId="2" borderId="12" xfId="4" applyFont="1" applyFill="1" applyBorder="1" applyProtection="1">
      <protection locked="0"/>
    </xf>
    <xf numFmtId="0" fontId="13" fillId="2" borderId="11" xfId="4" applyFont="1" applyFill="1" applyBorder="1"/>
    <xf numFmtId="0" fontId="13" fillId="2" borderId="12" xfId="4" applyFont="1" applyFill="1" applyBorder="1"/>
    <xf numFmtId="0" fontId="13" fillId="2" borderId="13" xfId="4" applyFont="1" applyFill="1" applyBorder="1" applyProtection="1">
      <protection locked="0"/>
    </xf>
    <xf numFmtId="0" fontId="13" fillId="2" borderId="14" xfId="4" applyFont="1" applyFill="1" applyBorder="1" applyProtection="1">
      <protection locked="0"/>
    </xf>
    <xf numFmtId="0" fontId="9" fillId="2" borderId="12" xfId="4" applyFont="1" applyFill="1" applyBorder="1"/>
    <xf numFmtId="0" fontId="3" fillId="0" borderId="0" xfId="4" applyFont="1"/>
    <xf numFmtId="0" fontId="9" fillId="0" borderId="11" xfId="4" applyFont="1" applyBorder="1"/>
    <xf numFmtId="0" fontId="9" fillId="0" borderId="12" xfId="4" applyFont="1" applyBorder="1"/>
    <xf numFmtId="0" fontId="9" fillId="0" borderId="13" xfId="4" applyFont="1" applyBorder="1"/>
    <xf numFmtId="0" fontId="9" fillId="0" borderId="14" xfId="4" applyFont="1" applyBorder="1"/>
    <xf numFmtId="0" fontId="9" fillId="0" borderId="18" xfId="4" applyFont="1" applyBorder="1"/>
    <xf numFmtId="0" fontId="20" fillId="0" borderId="0" xfId="4" applyFont="1"/>
    <xf numFmtId="0" fontId="2" fillId="6" borderId="21" xfId="4" applyFont="1" applyFill="1" applyBorder="1"/>
    <xf numFmtId="0" fontId="9" fillId="0" borderId="22" xfId="4" applyFont="1" applyBorder="1" applyAlignment="1">
      <alignment horizontal="center"/>
    </xf>
    <xf numFmtId="2" fontId="4" fillId="0" borderId="0" xfId="1" applyNumberFormat="1" applyFont="1" applyAlignment="1">
      <alignment horizontal="center"/>
    </xf>
    <xf numFmtId="2" fontId="6" fillId="0" borderId="0" xfId="1" applyNumberFormat="1" applyFont="1" applyAlignment="1">
      <alignment horizontal="center"/>
    </xf>
    <xf numFmtId="2" fontId="7" fillId="3" borderId="7" xfId="1" applyNumberFormat="1" applyFont="1" applyFill="1" applyBorder="1" applyAlignment="1">
      <alignment horizontal="center" vertical="center" wrapText="1"/>
    </xf>
    <xf numFmtId="2" fontId="7" fillId="2" borderId="0" xfId="1" applyNumberFormat="1" applyFont="1" applyFill="1" applyAlignment="1">
      <alignment horizontal="center" vertical="center" wrapText="1"/>
    </xf>
    <xf numFmtId="2" fontId="4" fillId="5" borderId="8" xfId="1" applyNumberFormat="1" applyFont="1" applyFill="1" applyBorder="1" applyAlignment="1">
      <alignment horizontal="center"/>
    </xf>
    <xf numFmtId="2" fontId="4" fillId="5" borderId="9" xfId="1" applyNumberFormat="1" applyFont="1" applyFill="1" applyBorder="1" applyAlignment="1">
      <alignment horizontal="center"/>
    </xf>
    <xf numFmtId="2" fontId="6" fillId="0" borderId="10" xfId="1" applyNumberFormat="1" applyFont="1" applyBorder="1" applyAlignment="1">
      <alignment horizontal="center"/>
    </xf>
    <xf numFmtId="0" fontId="7" fillId="2" borderId="0" xfId="0" applyFont="1" applyFill="1" applyAlignment="1">
      <alignment vertical="center" wrapText="1"/>
    </xf>
    <xf numFmtId="0" fontId="7" fillId="3" borderId="7" xfId="1" applyNumberFormat="1" applyFont="1" applyFill="1" applyBorder="1" applyAlignment="1">
      <alignment horizontal="center" vertical="center" wrapText="1"/>
    </xf>
    <xf numFmtId="0" fontId="4" fillId="5" borderId="8" xfId="3" applyNumberFormat="1" applyFont="1" applyFill="1" applyBorder="1"/>
    <xf numFmtId="0" fontId="4" fillId="5" borderId="9" xfId="3" applyNumberFormat="1" applyFont="1" applyFill="1" applyBorder="1"/>
    <xf numFmtId="0" fontId="6" fillId="0" borderId="10" xfId="1" applyNumberFormat="1" applyFont="1" applyBorder="1" applyAlignment="1">
      <alignment horizontal="center"/>
    </xf>
    <xf numFmtId="0" fontId="6" fillId="5" borderId="10" xfId="3" applyNumberFormat="1" applyFont="1" applyFill="1" applyBorder="1"/>
    <xf numFmtId="164" fontId="9" fillId="0" borderId="23" xfId="1" applyNumberFormat="1" applyFont="1" applyBorder="1"/>
    <xf numFmtId="0" fontId="22" fillId="0" borderId="0" xfId="0" applyFont="1"/>
    <xf numFmtId="0" fontId="23" fillId="0" borderId="0" xfId="0" applyFont="1"/>
    <xf numFmtId="164" fontId="13" fillId="0" borderId="0" xfId="1" applyNumberFormat="1" applyFont="1"/>
    <xf numFmtId="164" fontId="13" fillId="5" borderId="8" xfId="1" applyNumberFormat="1" applyFont="1" applyFill="1" applyBorder="1" applyProtection="1">
      <protection locked="0"/>
    </xf>
    <xf numFmtId="164" fontId="4" fillId="5" borderId="8" xfId="1" applyNumberFormat="1" applyFont="1" applyFill="1" applyBorder="1" applyAlignment="1">
      <alignment horizontal="center"/>
    </xf>
    <xf numFmtId="164" fontId="9" fillId="0" borderId="16" xfId="1" applyNumberFormat="1" applyFont="1" applyBorder="1"/>
    <xf numFmtId="164" fontId="9" fillId="0" borderId="17" xfId="1" applyNumberFormat="1" applyFont="1" applyBorder="1"/>
    <xf numFmtId="164" fontId="9" fillId="0" borderId="15" xfId="1" applyNumberFormat="1" applyFont="1" applyBorder="1"/>
    <xf numFmtId="164" fontId="9" fillId="0" borderId="0" xfId="1" applyNumberFormat="1" applyFont="1" applyBorder="1" applyAlignment="1"/>
    <xf numFmtId="164" fontId="9" fillId="0" borderId="8" xfId="1" applyNumberFormat="1" applyFont="1" applyBorder="1" applyAlignment="1">
      <alignment horizontal="center" vertical="center" wrapText="1"/>
    </xf>
    <xf numFmtId="164" fontId="13" fillId="5" borderId="8" xfId="1" applyNumberFormat="1" applyFont="1" applyFill="1" applyBorder="1" applyAlignment="1">
      <alignment horizontal="center"/>
    </xf>
    <xf numFmtId="164" fontId="9" fillId="0" borderId="9" xfId="1" applyNumberFormat="1" applyFont="1" applyBorder="1" applyAlignment="1">
      <alignment horizontal="center"/>
    </xf>
    <xf numFmtId="41" fontId="22" fillId="2" borderId="2" xfId="2" applyFont="1" applyFill="1" applyBorder="1"/>
    <xf numFmtId="9" fontId="22" fillId="5" borderId="2" xfId="3" applyFont="1" applyFill="1" applyBorder="1"/>
    <xf numFmtId="0" fontId="9" fillId="0" borderId="8" xfId="4" applyFont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3" fontId="19" fillId="2" borderId="3" xfId="0" applyNumberFormat="1" applyFont="1" applyFill="1" applyBorder="1" applyAlignment="1">
      <alignment vertical="center" wrapText="1"/>
    </xf>
    <xf numFmtId="3" fontId="19" fillId="2" borderId="0" xfId="0" applyNumberFormat="1" applyFont="1" applyFill="1" applyAlignment="1">
      <alignment vertical="center" wrapText="1"/>
    </xf>
    <xf numFmtId="0" fontId="23" fillId="0" borderId="0" xfId="0" applyFont="1" applyAlignment="1">
      <alignment horizontal="center"/>
    </xf>
    <xf numFmtId="41" fontId="23" fillId="5" borderId="2" xfId="2" applyFont="1" applyFill="1" applyBorder="1"/>
    <xf numFmtId="3" fontId="10" fillId="2" borderId="0" xfId="0" applyNumberFormat="1" applyFont="1" applyFill="1" applyAlignment="1">
      <alignment vertical="center" wrapText="1"/>
    </xf>
    <xf numFmtId="0" fontId="26" fillId="2" borderId="0" xfId="0" applyFont="1" applyFill="1"/>
    <xf numFmtId="9" fontId="22" fillId="0" borderId="0" xfId="3" applyFont="1" applyAlignment="1">
      <alignment horizontal="center"/>
    </xf>
    <xf numFmtId="0" fontId="13" fillId="0" borderId="0" xfId="4" applyFont="1" applyAlignment="1">
      <alignment horizontal="center"/>
    </xf>
    <xf numFmtId="0" fontId="13" fillId="0" borderId="8" xfId="4" applyFont="1" applyBorder="1" applyAlignment="1">
      <alignment horizontal="center"/>
    </xf>
    <xf numFmtId="169" fontId="13" fillId="0" borderId="0" xfId="9" applyNumberFormat="1" applyFont="1"/>
    <xf numFmtId="164" fontId="13" fillId="0" borderId="0" xfId="5" applyNumberFormat="1" applyFont="1"/>
    <xf numFmtId="10" fontId="13" fillId="0" borderId="0" xfId="4" applyNumberFormat="1" applyFont="1"/>
    <xf numFmtId="41" fontId="13" fillId="0" borderId="0" xfId="8" applyFont="1"/>
    <xf numFmtId="9" fontId="13" fillId="0" borderId="0" xfId="4" applyNumberFormat="1" applyFont="1"/>
    <xf numFmtId="166" fontId="13" fillId="0" borderId="0" xfId="6" applyFont="1"/>
    <xf numFmtId="9" fontId="13" fillId="0" borderId="0" xfId="7" applyFont="1"/>
    <xf numFmtId="0" fontId="9" fillId="0" borderId="8" xfId="4" applyFont="1" applyBorder="1"/>
    <xf numFmtId="0" fontId="27" fillId="0" borderId="12" xfId="4" applyFont="1" applyBorder="1"/>
    <xf numFmtId="0" fontId="27" fillId="0" borderId="24" xfId="4" applyFont="1" applyBorder="1" applyAlignment="1">
      <alignment horizontal="center"/>
    </xf>
    <xf numFmtId="0" fontId="9" fillId="0" borderId="25" xfId="4" applyFont="1" applyBorder="1"/>
    <xf numFmtId="0" fontId="9" fillId="0" borderId="24" xfId="4" applyFont="1" applyBorder="1"/>
    <xf numFmtId="165" fontId="13" fillId="2" borderId="8" xfId="6" applyNumberFormat="1" applyFont="1" applyFill="1" applyBorder="1" applyAlignment="1" applyProtection="1">
      <alignment horizontal="center"/>
      <protection locked="0"/>
    </xf>
    <xf numFmtId="0" fontId="9" fillId="0" borderId="26" xfId="4" applyFont="1" applyBorder="1"/>
    <xf numFmtId="1" fontId="13" fillId="0" borderId="0" xfId="4" applyNumberFormat="1" applyFont="1"/>
    <xf numFmtId="0" fontId="13" fillId="0" borderId="26" xfId="4" applyFont="1" applyBorder="1"/>
    <xf numFmtId="0" fontId="9" fillId="0" borderId="7" xfId="4" applyFont="1" applyBorder="1"/>
    <xf numFmtId="0" fontId="9" fillId="0" borderId="27" xfId="4" applyFont="1" applyBorder="1" applyAlignment="1">
      <alignment horizontal="center"/>
    </xf>
    <xf numFmtId="0" fontId="9" fillId="0" borderId="28" xfId="4" applyFont="1" applyBorder="1" applyAlignment="1">
      <alignment horizontal="center"/>
    </xf>
    <xf numFmtId="0" fontId="9" fillId="0" borderId="29" xfId="4" applyFont="1" applyBorder="1" applyAlignment="1">
      <alignment horizontal="center"/>
    </xf>
    <xf numFmtId="0" fontId="9" fillId="0" borderId="10" xfId="4" applyFont="1" applyBorder="1"/>
    <xf numFmtId="0" fontId="9" fillId="0" borderId="14" xfId="4" quotePrefix="1" applyFont="1" applyBorder="1" applyAlignment="1">
      <alignment horizontal="center"/>
    </xf>
    <xf numFmtId="0" fontId="13" fillId="0" borderId="8" xfId="4" applyFont="1" applyBorder="1"/>
    <xf numFmtId="165" fontId="13" fillId="0" borderId="8" xfId="4" applyNumberFormat="1" applyFont="1" applyBorder="1"/>
    <xf numFmtId="170" fontId="13" fillId="0" borderId="8" xfId="4" applyNumberFormat="1" applyFont="1" applyBorder="1"/>
    <xf numFmtId="167" fontId="13" fillId="0" borderId="8" xfId="7" applyNumberFormat="1" applyFont="1" applyBorder="1"/>
    <xf numFmtId="167" fontId="13" fillId="0" borderId="0" xfId="4" applyNumberFormat="1" applyFont="1"/>
    <xf numFmtId="0" fontId="9" fillId="0" borderId="8" xfId="4" applyFont="1" applyBorder="1" applyAlignment="1">
      <alignment horizontal="left"/>
    </xf>
    <xf numFmtId="0" fontId="9" fillId="0" borderId="8" xfId="4" applyFont="1" applyBorder="1" applyAlignment="1">
      <alignment horizontal="centerContinuous"/>
    </xf>
    <xf numFmtId="170" fontId="9" fillId="0" borderId="8" xfId="4" applyNumberFormat="1" applyFont="1" applyBorder="1"/>
    <xf numFmtId="0" fontId="9" fillId="0" borderId="30" xfId="4" quotePrefix="1" applyFont="1" applyBorder="1" applyAlignment="1">
      <alignment horizontal="left"/>
    </xf>
    <xf numFmtId="0" fontId="9" fillId="0" borderId="30" xfId="4" applyFont="1" applyBorder="1"/>
    <xf numFmtId="165" fontId="9" fillId="0" borderId="8" xfId="4" applyNumberFormat="1" applyFont="1" applyBorder="1"/>
    <xf numFmtId="9" fontId="9" fillId="0" borderId="8" xfId="7" applyFont="1" applyBorder="1"/>
    <xf numFmtId="170" fontId="13" fillId="0" borderId="0" xfId="4" applyNumberFormat="1" applyFont="1"/>
    <xf numFmtId="0" fontId="9" fillId="0" borderId="30" xfId="4" quotePrefix="1" applyFont="1" applyBorder="1"/>
    <xf numFmtId="169" fontId="13" fillId="0" borderId="0" xfId="9" applyNumberFormat="1" applyFont="1" applyBorder="1"/>
    <xf numFmtId="9" fontId="13" fillId="0" borderId="8" xfId="7" applyFont="1" applyBorder="1"/>
    <xf numFmtId="169" fontId="13" fillId="0" borderId="0" xfId="4" applyNumberFormat="1" applyFont="1"/>
    <xf numFmtId="9" fontId="13" fillId="2" borderId="8" xfId="7" applyFont="1" applyFill="1" applyBorder="1"/>
    <xf numFmtId="170" fontId="13" fillId="0" borderId="8" xfId="4" applyNumberFormat="1" applyFont="1" applyBorder="1" applyAlignment="1">
      <alignment horizontal="center"/>
    </xf>
    <xf numFmtId="165" fontId="13" fillId="0" borderId="8" xfId="4" quotePrefix="1" applyNumberFormat="1" applyFont="1" applyBorder="1" applyAlignment="1">
      <alignment horizontal="center"/>
    </xf>
    <xf numFmtId="41" fontId="13" fillId="0" borderId="0" xfId="4" applyNumberFormat="1" applyFont="1"/>
    <xf numFmtId="0" fontId="9" fillId="0" borderId="0" xfId="4" applyFont="1" applyAlignment="1">
      <alignment horizontal="center" vertical="center" wrapText="1"/>
    </xf>
    <xf numFmtId="41" fontId="13" fillId="0" borderId="0" xfId="8" applyFont="1" applyBorder="1" applyAlignment="1">
      <alignment vertical="center" wrapText="1"/>
    </xf>
    <xf numFmtId="164" fontId="1" fillId="5" borderId="8" xfId="1" applyNumberFormat="1" applyFont="1" applyFill="1" applyBorder="1" applyAlignment="1">
      <alignment horizontal="center"/>
    </xf>
    <xf numFmtId="43" fontId="1" fillId="5" borderId="8" xfId="1" applyFont="1" applyFill="1" applyBorder="1" applyAlignment="1">
      <alignment horizontal="center"/>
    </xf>
    <xf numFmtId="43" fontId="9" fillId="0" borderId="8" xfId="4" applyNumberFormat="1" applyFont="1" applyBorder="1" applyAlignment="1">
      <alignment horizontal="centerContinuous"/>
    </xf>
    <xf numFmtId="43" fontId="9" fillId="0" borderId="12" xfId="4" applyNumberFormat="1" applyFont="1" applyBorder="1"/>
    <xf numFmtId="43" fontId="13" fillId="0" borderId="0" xfId="4" applyNumberFormat="1" applyFont="1"/>
    <xf numFmtId="43" fontId="9" fillId="0" borderId="0" xfId="4" applyNumberFormat="1" applyFont="1"/>
    <xf numFmtId="171" fontId="1" fillId="5" borderId="8" xfId="1" applyNumberFormat="1" applyFont="1" applyFill="1" applyBorder="1" applyAlignment="1">
      <alignment horizontal="center"/>
    </xf>
    <xf numFmtId="165" fontId="9" fillId="0" borderId="8" xfId="4" quotePrefix="1" applyNumberFormat="1" applyFont="1" applyBorder="1" applyAlignment="1">
      <alignment horizontal="center"/>
    </xf>
    <xf numFmtId="0" fontId="14" fillId="9" borderId="8" xfId="4" applyFont="1" applyFill="1" applyBorder="1"/>
    <xf numFmtId="165" fontId="14" fillId="9" borderId="8" xfId="4" quotePrefix="1" applyNumberFormat="1" applyFont="1" applyFill="1" applyBorder="1" applyAlignment="1">
      <alignment horizontal="center"/>
    </xf>
    <xf numFmtId="9" fontId="14" fillId="9" borderId="8" xfId="7" applyFont="1" applyFill="1" applyBorder="1"/>
    <xf numFmtId="0" fontId="2" fillId="10" borderId="0" xfId="0" applyFont="1" applyFill="1" applyAlignment="1">
      <alignment horizontal="center"/>
    </xf>
    <xf numFmtId="172" fontId="2" fillId="10" borderId="0" xfId="10" applyNumberFormat="1" applyFont="1" applyFill="1" applyBorder="1" applyAlignment="1">
      <alignment horizontal="center"/>
    </xf>
    <xf numFmtId="0" fontId="29" fillId="2" borderId="0" xfId="0" applyFont="1" applyFill="1" applyAlignment="1">
      <alignment horizontal="center"/>
    </xf>
    <xf numFmtId="0" fontId="30" fillId="0" borderId="0" xfId="0" applyFont="1"/>
    <xf numFmtId="0" fontId="29" fillId="0" borderId="0" xfId="0" applyFont="1"/>
    <xf numFmtId="172" fontId="0" fillId="8" borderId="0" xfId="10" applyNumberFormat="1" applyFont="1" applyFill="1" applyBorder="1"/>
    <xf numFmtId="0" fontId="0" fillId="2" borderId="0" xfId="0" applyFill="1"/>
    <xf numFmtId="172" fontId="0" fillId="0" borderId="0" xfId="10" applyNumberFormat="1" applyFont="1" applyBorder="1"/>
    <xf numFmtId="172" fontId="29" fillId="8" borderId="2" xfId="10" applyNumberFormat="1" applyFont="1" applyFill="1" applyBorder="1"/>
    <xf numFmtId="172" fontId="29" fillId="0" borderId="0" xfId="10" applyNumberFormat="1" applyFont="1" applyBorder="1"/>
    <xf numFmtId="172" fontId="29" fillId="0" borderId="0" xfId="0" applyNumberFormat="1" applyFont="1"/>
    <xf numFmtId="0" fontId="29" fillId="2" borderId="0" xfId="0" applyFont="1" applyFill="1"/>
    <xf numFmtId="0" fontId="0" fillId="0" borderId="0" xfId="0" applyAlignment="1">
      <alignment horizontal="left" indent="1"/>
    </xf>
    <xf numFmtId="9" fontId="29" fillId="8" borderId="0" xfId="3" applyFont="1" applyFill="1" applyBorder="1" applyAlignment="1">
      <alignment horizontal="left" indent="1"/>
    </xf>
    <xf numFmtId="172" fontId="0" fillId="0" borderId="0" xfId="0" applyNumberFormat="1"/>
    <xf numFmtId="9" fontId="29" fillId="2" borderId="0" xfId="3" applyFont="1" applyFill="1" applyBorder="1" applyAlignment="1">
      <alignment horizontal="left" indent="1"/>
    </xf>
    <xf numFmtId="0" fontId="0" fillId="0" borderId="26" xfId="0" applyBorder="1" applyAlignment="1">
      <alignment horizontal="left" indent="1"/>
    </xf>
    <xf numFmtId="0" fontId="29" fillId="0" borderId="26" xfId="0" applyFont="1" applyBorder="1" applyAlignment="1">
      <alignment horizontal="left" indent="1"/>
    </xf>
    <xf numFmtId="172" fontId="0" fillId="8" borderId="26" xfId="10" applyNumberFormat="1" applyFont="1" applyFill="1" applyBorder="1"/>
    <xf numFmtId="172" fontId="29" fillId="0" borderId="26" xfId="0" applyNumberFormat="1" applyFont="1" applyBorder="1"/>
    <xf numFmtId="172" fontId="0" fillId="0" borderId="26" xfId="0" applyNumberFormat="1" applyBorder="1"/>
    <xf numFmtId="172" fontId="0" fillId="0" borderId="26" xfId="10" applyNumberFormat="1" applyFont="1" applyBorder="1"/>
    <xf numFmtId="0" fontId="2" fillId="10" borderId="30" xfId="0" applyFont="1" applyFill="1" applyBorder="1"/>
    <xf numFmtId="172" fontId="2" fillId="10" borderId="30" xfId="10" applyNumberFormat="1" applyFont="1" applyFill="1" applyBorder="1"/>
    <xf numFmtId="0" fontId="27" fillId="2" borderId="0" xfId="0" applyFont="1" applyFill="1"/>
    <xf numFmtId="0" fontId="29" fillId="0" borderId="0" xfId="0" applyFont="1" applyAlignment="1">
      <alignment horizontal="left" indent="1"/>
    </xf>
    <xf numFmtId="172" fontId="29" fillId="0" borderId="26" xfId="10" applyNumberFormat="1" applyFont="1" applyBorder="1"/>
    <xf numFmtId="172" fontId="31" fillId="2" borderId="0" xfId="10" applyNumberFormat="1" applyFont="1" applyFill="1" applyBorder="1"/>
    <xf numFmtId="0" fontId="0" fillId="0" borderId="0" xfId="0" quotePrefix="1" applyAlignment="1">
      <alignment horizontal="left" indent="1"/>
    </xf>
    <xf numFmtId="0" fontId="29" fillId="0" borderId="0" xfId="0" quotePrefix="1" applyFont="1" applyAlignment="1">
      <alignment horizontal="left" indent="1"/>
    </xf>
    <xf numFmtId="0" fontId="29" fillId="0" borderId="31" xfId="0" applyFont="1" applyBorder="1"/>
    <xf numFmtId="172" fontId="0" fillId="0" borderId="31" xfId="10" applyNumberFormat="1" applyFont="1" applyBorder="1"/>
    <xf numFmtId="172" fontId="29" fillId="0" borderId="31" xfId="10" applyNumberFormat="1" applyFont="1" applyBorder="1"/>
    <xf numFmtId="0" fontId="0" fillId="0" borderId="31" xfId="0" applyBorder="1" applyAlignment="1">
      <alignment horizontal="left" indent="1"/>
    </xf>
    <xf numFmtId="0" fontId="29" fillId="0" borderId="31" xfId="0" applyFont="1" applyBorder="1" applyAlignment="1">
      <alignment horizontal="left" indent="1"/>
    </xf>
    <xf numFmtId="172" fontId="0" fillId="8" borderId="31" xfId="10" applyNumberFormat="1" applyFont="1" applyFill="1" applyBorder="1"/>
    <xf numFmtId="0" fontId="0" fillId="0" borderId="31" xfId="0" quotePrefix="1" applyBorder="1" applyAlignment="1">
      <alignment horizontal="left" indent="1"/>
    </xf>
    <xf numFmtId="0" fontId="29" fillId="0" borderId="31" xfId="0" quotePrefix="1" applyFont="1" applyBorder="1" applyAlignment="1">
      <alignment horizontal="left" indent="1"/>
    </xf>
    <xf numFmtId="0" fontId="0" fillId="8" borderId="0" xfId="0" applyFill="1"/>
    <xf numFmtId="172" fontId="0" fillId="8" borderId="0" xfId="0" applyNumberFormat="1" applyFill="1"/>
    <xf numFmtId="0" fontId="31" fillId="10" borderId="30" xfId="0" applyFont="1" applyFill="1" applyBorder="1"/>
    <xf numFmtId="172" fontId="31" fillId="10" borderId="30" xfId="10" applyNumberFormat="1" applyFont="1" applyFill="1" applyBorder="1"/>
    <xf numFmtId="172" fontId="29" fillId="2" borderId="31" xfId="10" applyNumberFormat="1" applyFont="1" applyFill="1" applyBorder="1"/>
    <xf numFmtId="0" fontId="21" fillId="0" borderId="0" xfId="0" applyFont="1"/>
    <xf numFmtId="0" fontId="32" fillId="0" borderId="0" xfId="0" applyFont="1"/>
    <xf numFmtId="0" fontId="32" fillId="0" borderId="8" xfId="0" applyFont="1" applyBorder="1"/>
    <xf numFmtId="10" fontId="32" fillId="8" borderId="8" xfId="3" applyNumberFormat="1" applyFont="1" applyFill="1" applyBorder="1"/>
    <xf numFmtId="0" fontId="0" fillId="0" borderId="0" xfId="0" applyAlignment="1">
      <alignment horizontal="center"/>
    </xf>
    <xf numFmtId="0" fontId="21" fillId="2" borderId="8" xfId="0" applyFont="1" applyFill="1" applyBorder="1" applyAlignment="1">
      <alignment horizontal="center"/>
    </xf>
    <xf numFmtId="42" fontId="33" fillId="8" borderId="8" xfId="11" applyFont="1" applyFill="1" applyBorder="1"/>
    <xf numFmtId="0" fontId="21" fillId="2" borderId="32" xfId="0" applyFont="1" applyFill="1" applyBorder="1" applyAlignment="1">
      <alignment horizontal="center"/>
    </xf>
    <xf numFmtId="42" fontId="34" fillId="0" borderId="33" xfId="11" applyFont="1" applyBorder="1"/>
    <xf numFmtId="173" fontId="32" fillId="2" borderId="8" xfId="1" applyNumberFormat="1" applyFont="1" applyFill="1" applyBorder="1" applyAlignment="1">
      <alignment horizontal="center"/>
    </xf>
    <xf numFmtId="173" fontId="32" fillId="2" borderId="34" xfId="1" applyNumberFormat="1" applyFont="1" applyFill="1" applyBorder="1" applyAlignment="1">
      <alignment horizontal="center"/>
    </xf>
    <xf numFmtId="42" fontId="33" fillId="0" borderId="8" xfId="11" applyFont="1" applyBorder="1"/>
    <xf numFmtId="165" fontId="35" fillId="10" borderId="21" xfId="11" applyNumberFormat="1" applyFont="1" applyFill="1" applyBorder="1" applyAlignment="1" applyProtection="1">
      <alignment horizontal="center"/>
      <protection locked="0"/>
    </xf>
    <xf numFmtId="9" fontId="36" fillId="0" borderId="23" xfId="3" applyFont="1" applyBorder="1"/>
    <xf numFmtId="42" fontId="36" fillId="0" borderId="23" xfId="11" applyFont="1" applyBorder="1"/>
    <xf numFmtId="0" fontId="32" fillId="0" borderId="0" xfId="0" applyFont="1" applyAlignment="1">
      <alignment horizontal="center"/>
    </xf>
    <xf numFmtId="0" fontId="21" fillId="2" borderId="35" xfId="0" applyFont="1" applyFill="1" applyBorder="1" applyAlignment="1">
      <alignment horizontal="center"/>
    </xf>
    <xf numFmtId="42" fontId="34" fillId="0" borderId="36" xfId="11" applyFont="1" applyBorder="1"/>
    <xf numFmtId="173" fontId="32" fillId="2" borderId="0" xfId="1" applyNumberFormat="1" applyFont="1" applyFill="1" applyBorder="1" applyAlignment="1">
      <alignment horizontal="left"/>
    </xf>
    <xf numFmtId="174" fontId="33" fillId="2" borderId="0" xfId="10" applyNumberFormat="1" applyFont="1" applyFill="1" applyBorder="1"/>
    <xf numFmtId="0" fontId="37" fillId="2" borderId="0" xfId="0" applyFont="1" applyFill="1" applyAlignment="1">
      <alignment horizontal="right"/>
    </xf>
    <xf numFmtId="174" fontId="37" fillId="2" borderId="0" xfId="10" applyNumberFormat="1" applyFont="1" applyFill="1" applyBorder="1"/>
    <xf numFmtId="0" fontId="21" fillId="2" borderId="0" xfId="0" applyFont="1" applyFill="1" applyAlignment="1">
      <alignment horizontal="left"/>
    </xf>
    <xf numFmtId="42" fontId="32" fillId="0" borderId="0" xfId="11" applyFont="1"/>
    <xf numFmtId="0" fontId="32" fillId="2" borderId="0" xfId="0" applyFont="1" applyFill="1"/>
    <xf numFmtId="0" fontId="0" fillId="0" borderId="8" xfId="0" applyBorder="1"/>
    <xf numFmtId="10" fontId="0" fillId="8" borderId="8" xfId="0" applyNumberFormat="1" applyFill="1" applyBorder="1" applyAlignment="1" applyProtection="1">
      <alignment horizontal="center"/>
      <protection locked="0"/>
    </xf>
    <xf numFmtId="168" fontId="0" fillId="8" borderId="8" xfId="1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left"/>
    </xf>
    <xf numFmtId="9" fontId="0" fillId="8" borderId="8" xfId="0" applyNumberFormat="1" applyFill="1" applyBorder="1" applyAlignment="1" applyProtection="1">
      <alignment horizontal="center"/>
      <protection locked="0"/>
    </xf>
    <xf numFmtId="169" fontId="0" fillId="8" borderId="8" xfId="10" applyNumberFormat="1" applyFont="1" applyFill="1" applyBorder="1" applyAlignment="1" applyProtection="1">
      <alignment horizontal="center"/>
      <protection locked="0"/>
    </xf>
    <xf numFmtId="169" fontId="0" fillId="8" borderId="8" xfId="10" applyNumberFormat="1" applyFont="1" applyFill="1" applyBorder="1" applyProtection="1">
      <protection locked="0"/>
    </xf>
    <xf numFmtId="9" fontId="0" fillId="8" borderId="8" xfId="0" applyNumberFormat="1" applyFill="1" applyBorder="1" applyProtection="1">
      <protection locked="0"/>
    </xf>
    <xf numFmtId="0" fontId="39" fillId="0" borderId="0" xfId="0" applyFont="1"/>
    <xf numFmtId="0" fontId="0" fillId="2" borderId="0" xfId="0" applyFill="1" applyAlignment="1">
      <alignment horizontal="left"/>
    </xf>
    <xf numFmtId="0" fontId="29" fillId="0" borderId="0" xfId="0" applyFont="1" applyAlignment="1">
      <alignment horizontal="center" vertical="center" wrapText="1"/>
    </xf>
    <xf numFmtId="172" fontId="0" fillId="0" borderId="8" xfId="10" applyNumberFormat="1" applyFont="1" applyBorder="1"/>
    <xf numFmtId="172" fontId="0" fillId="2" borderId="0" xfId="10" applyNumberFormat="1" applyFont="1" applyFill="1" applyBorder="1"/>
    <xf numFmtId="172" fontId="29" fillId="0" borderId="0" xfId="10" applyNumberFormat="1" applyFont="1" applyBorder="1" applyAlignment="1">
      <alignment horizontal="center"/>
    </xf>
    <xf numFmtId="172" fontId="29" fillId="8" borderId="0" xfId="10" applyNumberFormat="1" applyFont="1" applyFill="1" applyBorder="1" applyAlignment="1">
      <alignment horizontal="center" vertical="center" wrapText="1"/>
    </xf>
    <xf numFmtId="9" fontId="29" fillId="8" borderId="26" xfId="3" applyFont="1" applyFill="1" applyBorder="1" applyAlignment="1">
      <alignment horizontal="left" indent="1"/>
    </xf>
    <xf numFmtId="9" fontId="29" fillId="0" borderId="0" xfId="3" applyFont="1"/>
    <xf numFmtId="0" fontId="0" fillId="11" borderId="0" xfId="0" applyFill="1"/>
    <xf numFmtId="0" fontId="40" fillId="11" borderId="0" xfId="0" applyFont="1" applyFill="1"/>
    <xf numFmtId="0" fontId="29" fillId="0" borderId="8" xfId="0" applyFont="1" applyBorder="1"/>
    <xf numFmtId="164" fontId="0" fillId="0" borderId="8" xfId="1" applyNumberFormat="1" applyFont="1" applyBorder="1"/>
    <xf numFmtId="167" fontId="0" fillId="0" borderId="8" xfId="3" applyNumberFormat="1" applyFont="1" applyBorder="1"/>
    <xf numFmtId="0" fontId="38" fillId="10" borderId="8" xfId="0" applyFont="1" applyFill="1" applyBorder="1" applyAlignment="1">
      <alignment horizontal="center"/>
    </xf>
    <xf numFmtId="0" fontId="9" fillId="0" borderId="19" xfId="4" applyFont="1" applyBorder="1" applyAlignment="1">
      <alignment horizontal="center"/>
    </xf>
    <xf numFmtId="0" fontId="9" fillId="0" borderId="20" xfId="4" applyFont="1" applyBorder="1" applyAlignment="1">
      <alignment horizontal="center"/>
    </xf>
    <xf numFmtId="0" fontId="13" fillId="5" borderId="11" xfId="4" applyFont="1" applyFill="1" applyBorder="1" applyAlignment="1">
      <alignment horizontal="center"/>
    </xf>
    <xf numFmtId="0" fontId="13" fillId="5" borderId="12" xfId="4" applyFont="1" applyFill="1" applyBorder="1" applyAlignment="1">
      <alignment horizontal="center"/>
    </xf>
    <xf numFmtId="0" fontId="9" fillId="0" borderId="0" xfId="4" applyFont="1" applyAlignment="1">
      <alignment horizontal="center"/>
    </xf>
    <xf numFmtId="0" fontId="17" fillId="0" borderId="0" xfId="4" applyFont="1" applyAlignment="1">
      <alignment horizontal="center"/>
    </xf>
    <xf numFmtId="0" fontId="9" fillId="0" borderId="8" xfId="4" applyFont="1" applyBorder="1" applyAlignment="1">
      <alignment horizontal="center" vertical="center" wrapText="1"/>
    </xf>
    <xf numFmtId="3" fontId="11" fillId="6" borderId="4" xfId="0" applyNumberFormat="1" applyFont="1" applyFill="1" applyBorder="1" applyAlignment="1">
      <alignment horizontal="center" vertical="center" wrapText="1"/>
    </xf>
    <xf numFmtId="3" fontId="11" fillId="6" borderId="5" xfId="0" applyNumberFormat="1" applyFont="1" applyFill="1" applyBorder="1" applyAlignment="1">
      <alignment horizontal="center" vertical="center" wrapText="1"/>
    </xf>
    <xf numFmtId="3" fontId="11" fillId="6" borderId="6" xfId="0" applyNumberFormat="1" applyFont="1" applyFill="1" applyBorder="1" applyAlignment="1">
      <alignment horizontal="center" vertical="center" wrapText="1"/>
    </xf>
    <xf numFmtId="3" fontId="10" fillId="8" borderId="4" xfId="0" applyNumberFormat="1" applyFont="1" applyFill="1" applyBorder="1" applyAlignment="1">
      <alignment horizontal="center" vertical="center" wrapText="1"/>
    </xf>
    <xf numFmtId="3" fontId="10" fillId="8" borderId="5" xfId="0" applyNumberFormat="1" applyFont="1" applyFill="1" applyBorder="1" applyAlignment="1">
      <alignment horizontal="center" vertical="center" wrapText="1"/>
    </xf>
    <xf numFmtId="3" fontId="10" fillId="8" borderId="6" xfId="0" applyNumberFormat="1" applyFont="1" applyFill="1" applyBorder="1" applyAlignment="1">
      <alignment horizontal="center" vertical="center" wrapText="1"/>
    </xf>
    <xf numFmtId="3" fontId="10" fillId="7" borderId="4" xfId="0" applyNumberFormat="1" applyFont="1" applyFill="1" applyBorder="1" applyAlignment="1">
      <alignment horizontal="center" vertical="center" wrapText="1"/>
    </xf>
    <xf numFmtId="3" fontId="10" fillId="7" borderId="5" xfId="0" applyNumberFormat="1" applyFont="1" applyFill="1" applyBorder="1" applyAlignment="1">
      <alignment horizontal="center" vertical="center" wrapText="1"/>
    </xf>
    <xf numFmtId="3" fontId="10" fillId="7" borderId="6" xfId="0" applyNumberFormat="1" applyFont="1" applyFill="1" applyBorder="1" applyAlignment="1">
      <alignment horizontal="center" vertical="center" wrapText="1"/>
    </xf>
    <xf numFmtId="3" fontId="11" fillId="4" borderId="4" xfId="0" applyNumberFormat="1" applyFont="1" applyFill="1" applyBorder="1" applyAlignment="1">
      <alignment horizontal="center" vertical="center" wrapText="1"/>
    </xf>
    <xf numFmtId="3" fontId="11" fillId="4" borderId="5" xfId="0" applyNumberFormat="1" applyFont="1" applyFill="1" applyBorder="1" applyAlignment="1">
      <alignment horizontal="center" vertical="center" wrapText="1"/>
    </xf>
    <xf numFmtId="3" fontId="11" fillId="4" borderId="6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2" fillId="0" borderId="1" xfId="0" applyFont="1" applyBorder="1" applyAlignment="1">
      <alignment horizontal="center"/>
    </xf>
    <xf numFmtId="3" fontId="19" fillId="2" borderId="3" xfId="0" applyNumberFormat="1" applyFont="1" applyFill="1" applyBorder="1" applyAlignment="1">
      <alignment horizontal="center" vertical="center" wrapText="1"/>
    </xf>
    <xf numFmtId="3" fontId="19" fillId="2" borderId="0" xfId="0" applyNumberFormat="1" applyFont="1" applyFill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10" fillId="0" borderId="0" xfId="4" applyFont="1" applyAlignment="1">
      <alignment horizontal="center"/>
    </xf>
    <xf numFmtId="0" fontId="13" fillId="0" borderId="11" xfId="4" applyFont="1" applyBorder="1" applyAlignment="1" applyProtection="1">
      <alignment horizontal="center"/>
      <protection locked="0"/>
    </xf>
    <xf numFmtId="0" fontId="13" fillId="0" borderId="12" xfId="4" applyFont="1" applyBorder="1" applyAlignment="1" applyProtection="1">
      <alignment horizontal="center"/>
      <protection locked="0"/>
    </xf>
    <xf numFmtId="0" fontId="28" fillId="0" borderId="0" xfId="4" applyFont="1" applyAlignment="1">
      <alignment horizontal="center"/>
    </xf>
    <xf numFmtId="164" fontId="1" fillId="5" borderId="11" xfId="1" applyNumberFormat="1" applyFont="1" applyFill="1" applyBorder="1" applyAlignment="1">
      <alignment horizontal="center"/>
    </xf>
    <xf numFmtId="164" fontId="1" fillId="5" borderId="12" xfId="1" applyNumberFormat="1" applyFont="1" applyFill="1" applyBorder="1" applyAlignment="1">
      <alignment horizontal="center"/>
    </xf>
    <xf numFmtId="0" fontId="9" fillId="0" borderId="7" xfId="4" applyFont="1" applyBorder="1" applyAlignment="1">
      <alignment horizontal="center" vertical="center" wrapText="1"/>
    </xf>
    <xf numFmtId="0" fontId="9" fillId="0" borderId="28" xfId="4" applyFont="1" applyBorder="1" applyAlignment="1">
      <alignment horizontal="center" vertical="center" wrapText="1"/>
    </xf>
    <xf numFmtId="0" fontId="9" fillId="0" borderId="10" xfId="4" applyFont="1" applyBorder="1" applyAlignment="1">
      <alignment horizontal="center" vertical="center" wrapText="1"/>
    </xf>
    <xf numFmtId="0" fontId="9" fillId="0" borderId="7" xfId="4" quotePrefix="1" applyFont="1" applyBorder="1" applyAlignment="1">
      <alignment horizontal="center" vertical="center" wrapText="1"/>
    </xf>
    <xf numFmtId="0" fontId="9" fillId="0" borderId="28" xfId="4" quotePrefix="1" applyFont="1" applyBorder="1" applyAlignment="1">
      <alignment horizontal="center" vertical="center" wrapText="1"/>
    </xf>
    <xf numFmtId="0" fontId="9" fillId="0" borderId="10" xfId="4" quotePrefix="1" applyFont="1" applyBorder="1" applyAlignment="1">
      <alignment horizontal="center" vertical="center" wrapText="1"/>
    </xf>
    <xf numFmtId="0" fontId="41" fillId="0" borderId="0" xfId="12" applyAlignment="1">
      <alignment horizontal="center"/>
    </xf>
    <xf numFmtId="0" fontId="41" fillId="0" borderId="0" xfId="12"/>
    <xf numFmtId="0" fontId="41" fillId="0" borderId="0" xfId="12" applyAlignment="1">
      <alignment horizontal="center" vertical="center"/>
    </xf>
    <xf numFmtId="0" fontId="9" fillId="0" borderId="32" xfId="12" applyFont="1" applyBorder="1" applyAlignment="1">
      <alignment horizontal="left"/>
    </xf>
    <xf numFmtId="0" fontId="9" fillId="0" borderId="34" xfId="12" applyFont="1" applyBorder="1" applyAlignment="1">
      <alignment horizontal="left"/>
    </xf>
    <xf numFmtId="0" fontId="43" fillId="0" borderId="0" xfId="12" applyFont="1"/>
    <xf numFmtId="0" fontId="43" fillId="0" borderId="2" xfId="12" applyFont="1" applyBorder="1" applyAlignment="1">
      <alignment horizontal="center"/>
    </xf>
    <xf numFmtId="10" fontId="0" fillId="9" borderId="37" xfId="13" applyNumberFormat="1" applyFont="1" applyFill="1" applyBorder="1"/>
    <xf numFmtId="0" fontId="9" fillId="0" borderId="35" xfId="12" applyFont="1" applyBorder="1" applyAlignment="1">
      <alignment horizontal="left"/>
    </xf>
    <xf numFmtId="0" fontId="41" fillId="0" borderId="36" xfId="12" applyBorder="1"/>
    <xf numFmtId="175" fontId="41" fillId="0" borderId="0" xfId="12" applyNumberFormat="1" applyAlignment="1">
      <alignment horizontal="center"/>
    </xf>
    <xf numFmtId="0" fontId="44" fillId="0" borderId="8" xfId="12" applyFont="1" applyBorder="1" applyAlignment="1">
      <alignment horizontal="center"/>
    </xf>
    <xf numFmtId="0" fontId="44" fillId="0" borderId="0" xfId="12" applyFont="1"/>
    <xf numFmtId="175" fontId="41" fillId="0" borderId="8" xfId="12" applyNumberFormat="1" applyBorder="1"/>
    <xf numFmtId="172" fontId="41" fillId="0" borderId="8" xfId="12" applyNumberFormat="1" applyBorder="1"/>
    <xf numFmtId="175" fontId="44" fillId="12" borderId="8" xfId="12" applyNumberFormat="1" applyFont="1" applyFill="1" applyBorder="1"/>
    <xf numFmtId="172" fontId="1" fillId="5" borderId="33" xfId="14" applyNumberFormat="1" applyFont="1" applyFill="1" applyBorder="1"/>
    <xf numFmtId="167" fontId="1" fillId="5" borderId="37" xfId="13" applyNumberFormat="1" applyFont="1" applyFill="1" applyBorder="1"/>
    <xf numFmtId="41" fontId="1" fillId="5" borderId="37" xfId="15" applyFont="1" applyFill="1" applyBorder="1"/>
    <xf numFmtId="0" fontId="42" fillId="10" borderId="25" xfId="12" applyFont="1" applyFill="1" applyBorder="1" applyAlignment="1">
      <alignment horizontal="center"/>
    </xf>
    <xf numFmtId="0" fontId="42" fillId="10" borderId="24" xfId="12" applyFont="1" applyFill="1" applyBorder="1" applyAlignment="1">
      <alignment horizontal="center"/>
    </xf>
    <xf numFmtId="0" fontId="42" fillId="10" borderId="27" xfId="12" applyFont="1" applyFill="1" applyBorder="1" applyAlignment="1">
      <alignment horizontal="center"/>
    </xf>
    <xf numFmtId="166" fontId="42" fillId="10" borderId="7" xfId="16" applyFont="1" applyFill="1" applyBorder="1" applyAlignment="1">
      <alignment horizontal="center"/>
    </xf>
    <xf numFmtId="0" fontId="42" fillId="10" borderId="7" xfId="12" applyFont="1" applyFill="1" applyBorder="1" applyAlignment="1">
      <alignment horizontal="center"/>
    </xf>
  </cellXfs>
  <cellStyles count="17">
    <cellStyle name="Comma" xfId="1" builtinId="3"/>
    <cellStyle name="Comma [0]" xfId="2" builtinId="6"/>
    <cellStyle name="Comma [0] 2" xfId="15" xr:uid="{328C09EF-1630-4E21-9A73-58DF12A80479}"/>
    <cellStyle name="Currency" xfId="10" builtinId="4"/>
    <cellStyle name="Currency [0]" xfId="11" builtinId="7"/>
    <cellStyle name="Currency [0] 2" xfId="16" xr:uid="{F7687277-2C8A-4C14-A0CE-A359B9165EF8}"/>
    <cellStyle name="Currency 2" xfId="14" xr:uid="{C3CEE40B-94AC-4524-BBA8-EA73264C7DE2}"/>
    <cellStyle name="Millares [0] 2" xfId="8" xr:uid="{B578B8AA-D9F4-4D50-B9EE-2760D17AFD5D}"/>
    <cellStyle name="Millares 2" xfId="5" xr:uid="{7D0AA01D-7AE5-46A0-8673-6BDC09F94C34}"/>
    <cellStyle name="Moneda [0] 2" xfId="6" xr:uid="{B30858DE-FD00-4525-82A8-CFAA1CD010C3}"/>
    <cellStyle name="Moneda 2" xfId="9" xr:uid="{3CB52DAA-F099-4725-B2DE-923B7372BC96}"/>
    <cellStyle name="Normal" xfId="0" builtinId="0"/>
    <cellStyle name="Normal 2" xfId="12" xr:uid="{7F8F6846-637D-4034-9C64-CEABE1C47401}"/>
    <cellStyle name="Normal 3" xfId="4" xr:uid="{D03C8F09-F6E6-4CA6-911D-E9557ACB0515}"/>
    <cellStyle name="Percent" xfId="3" builtinId="5"/>
    <cellStyle name="Percent 2" xfId="13" xr:uid="{F9340C24-874E-46E6-9A33-223596E66D72}"/>
    <cellStyle name="Porcentaje 2" xfId="7" xr:uid="{AA11AB23-00DC-4CC8-B75B-B677809628CD}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008080"/>
      <color rgb="FF33CCCC"/>
      <color rgb="FFBCEFEE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O"/>
              <a:t>RESULTADOS</a:t>
            </a:r>
            <a:r>
              <a:rPr lang="es-CO" baseline="0"/>
              <a:t> ANUALES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'8. Gráfico'!$A$6</c:f>
              <c:strCache>
                <c:ptCount val="1"/>
                <c:pt idx="0">
                  <c:v>INGRESOS</c:v>
                </c:pt>
              </c:strCache>
            </c:strRef>
          </c:tx>
          <c:spPr>
            <a:solidFill>
              <a:srgbClr val="33CCCC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'8. Gráfico'!$B$5:$F$5</c:f>
              <c:strCache>
                <c:ptCount val="5"/>
                <c:pt idx="0">
                  <c:v>TOTAL AÑO 1</c:v>
                </c:pt>
                <c:pt idx="1">
                  <c:v>TOTAL AÑO 2</c:v>
                </c:pt>
                <c:pt idx="2">
                  <c:v>TOTAL AÑO 3</c:v>
                </c:pt>
                <c:pt idx="3">
                  <c:v>TOTAL AÑO 4</c:v>
                </c:pt>
                <c:pt idx="4">
                  <c:v>TOTAL AÑO 5</c:v>
                </c:pt>
              </c:strCache>
            </c:strRef>
          </c:cat>
          <c:val>
            <c:numRef>
              <c:f>'8. Gráfico'!$B$6:$F$6</c:f>
              <c:numCache>
                <c:formatCode>_-* #,##0_-;\-* #,##0_-;_-* "-"??_-;_-@_-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1E-4F6D-88D2-DBD2560C5E3E}"/>
            </c:ext>
          </c:extLst>
        </c:ser>
        <c:ser>
          <c:idx val="2"/>
          <c:order val="2"/>
          <c:tx>
            <c:strRef>
              <c:f>'8. Gráfico'!$A$8</c:f>
              <c:strCache>
                <c:ptCount val="1"/>
                <c:pt idx="0">
                  <c:v>FLUJO DE CAJA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'8. Gráfico'!$B$5:$F$5</c:f>
              <c:strCache>
                <c:ptCount val="5"/>
                <c:pt idx="0">
                  <c:v>TOTAL AÑO 1</c:v>
                </c:pt>
                <c:pt idx="1">
                  <c:v>TOTAL AÑO 2</c:v>
                </c:pt>
                <c:pt idx="2">
                  <c:v>TOTAL AÑO 3</c:v>
                </c:pt>
                <c:pt idx="3">
                  <c:v>TOTAL AÑO 4</c:v>
                </c:pt>
                <c:pt idx="4">
                  <c:v>TOTAL AÑO 5</c:v>
                </c:pt>
              </c:strCache>
            </c:strRef>
          </c:cat>
          <c:val>
            <c:numRef>
              <c:f>'8. Gráfico'!$B$8:$F$8</c:f>
              <c:numCache>
                <c:formatCode>_-* #,##0_-;\-* #,##0_-;_-* "-"??_-;_-@_-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1E-4F6D-88D2-DBD2560C5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589577056"/>
        <c:axId val="589583712"/>
      </c:barChart>
      <c:lineChart>
        <c:grouping val="stacked"/>
        <c:varyColors val="0"/>
        <c:ser>
          <c:idx val="1"/>
          <c:order val="1"/>
          <c:tx>
            <c:strRef>
              <c:f>'8. Gráfico'!$A$7</c:f>
              <c:strCache>
                <c:ptCount val="1"/>
                <c:pt idx="0">
                  <c:v>MARGEN NETO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5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strRef>
              <c:f>'8. Gráfico'!$B$5:$F$5</c:f>
              <c:strCache>
                <c:ptCount val="5"/>
                <c:pt idx="0">
                  <c:v>TOTAL AÑO 1</c:v>
                </c:pt>
                <c:pt idx="1">
                  <c:v>TOTAL AÑO 2</c:v>
                </c:pt>
                <c:pt idx="2">
                  <c:v>TOTAL AÑO 3</c:v>
                </c:pt>
                <c:pt idx="3">
                  <c:v>TOTAL AÑO 4</c:v>
                </c:pt>
                <c:pt idx="4">
                  <c:v>TOTAL AÑO 5</c:v>
                </c:pt>
              </c:strCache>
            </c:strRef>
          </c:cat>
          <c:val>
            <c:numRef>
              <c:f>'8. Gráfico'!$B$7:$F$7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1E-4F6D-88D2-DBD2560C5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7993664"/>
        <c:axId val="437992416"/>
      </c:lineChart>
      <c:catAx>
        <c:axId val="589577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9583712"/>
        <c:crosses val="autoZero"/>
        <c:auto val="1"/>
        <c:lblAlgn val="ctr"/>
        <c:lblOffset val="100"/>
        <c:noMultiLvlLbl val="0"/>
      </c:catAx>
      <c:valAx>
        <c:axId val="589583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9577056"/>
        <c:crosses val="autoZero"/>
        <c:crossBetween val="between"/>
      </c:valAx>
      <c:valAx>
        <c:axId val="437992416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7993664"/>
        <c:crosses val="max"/>
        <c:crossBetween val="between"/>
      </c:valAx>
      <c:catAx>
        <c:axId val="4379936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379924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3. Flujo de caja'!A1"/><Relationship Id="rId3" Type="http://schemas.openxmlformats.org/officeDocument/2006/relationships/hyperlink" Target="#'7. Ficha de Producto'!A1"/><Relationship Id="rId7" Type="http://schemas.openxmlformats.org/officeDocument/2006/relationships/hyperlink" Target="#'4. Indicadores'!A1"/><Relationship Id="rId2" Type="http://schemas.openxmlformats.org/officeDocument/2006/relationships/hyperlink" Target="#'8. Gr&#225;fico'!A1"/><Relationship Id="rId1" Type="http://schemas.openxmlformats.org/officeDocument/2006/relationships/hyperlink" Target="#'2. C&#225;lculo de Ventas Comercio'!A1"/><Relationship Id="rId6" Type="http://schemas.openxmlformats.org/officeDocument/2006/relationships/hyperlink" Target="#'1. Costos y Gastos Fijos'!A1"/><Relationship Id="rId5" Type="http://schemas.openxmlformats.org/officeDocument/2006/relationships/hyperlink" Target="#'5. Datos Financieros'!A1"/><Relationship Id="rId4" Type="http://schemas.openxmlformats.org/officeDocument/2006/relationships/hyperlink" Target="#'6. Insumos-Materia Primas'!A1"/><Relationship Id="rId9" Type="http://schemas.openxmlformats.org/officeDocument/2006/relationships/hyperlink" Target="#'2. C&#225;lculo de Ventas Industria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MEN&#218;!A1"/><Relationship Id="rId1" Type="http://schemas.openxmlformats.org/officeDocument/2006/relationships/chart" Target="../charts/chart1.xml"/><Relationship Id="rId4" Type="http://schemas.openxmlformats.org/officeDocument/2006/relationships/image" Target="../media/image2.sv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MEN&#218;!A1"/><Relationship Id="rId1" Type="http://schemas.openxmlformats.org/officeDocument/2006/relationships/image" Target="../media/image5.png"/><Relationship Id="rId4" Type="http://schemas.openxmlformats.org/officeDocument/2006/relationships/image" Target="../media/image2.sv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MEN&#218;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MEN&#218;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MEN&#218;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MEN&#218;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MEN&#218;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MEN&#218;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MEN&#218;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MEN&#218;!A1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1</xdr:row>
      <xdr:rowOff>114300</xdr:rowOff>
    </xdr:from>
    <xdr:to>
      <xdr:col>8</xdr:col>
      <xdr:colOff>695325</xdr:colOff>
      <xdr:row>6</xdr:row>
      <xdr:rowOff>180975</xdr:rowOff>
    </xdr:to>
    <xdr:sp macro="" textlink="">
      <xdr:nvSpPr>
        <xdr:cNvPr id="2" name="Rectángulo: esquinas diagonale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907842-B3FD-4625-A49D-88BD82C51856}"/>
            </a:ext>
          </a:extLst>
        </xdr:cNvPr>
        <xdr:cNvSpPr/>
      </xdr:nvSpPr>
      <xdr:spPr>
        <a:xfrm>
          <a:off x="4933950" y="304800"/>
          <a:ext cx="1857375" cy="1019175"/>
        </a:xfrm>
        <a:prstGeom prst="round2DiagRect">
          <a:avLst/>
        </a:prstGeom>
        <a:solidFill>
          <a:srgbClr val="6AD9E8"/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600" b="1"/>
            <a:t>2.</a:t>
          </a:r>
          <a:r>
            <a:rPr lang="es-CO" sz="1600" b="1" baseline="0"/>
            <a:t> </a:t>
          </a:r>
          <a:r>
            <a:rPr lang="es-CO" sz="1600" b="1"/>
            <a:t>VENTAS</a:t>
          </a:r>
          <a:r>
            <a:rPr lang="es-CO" sz="1600" b="1" baseline="0"/>
            <a:t> COMERCIO</a:t>
          </a:r>
          <a:endParaRPr lang="es-CO" sz="1600" b="1"/>
        </a:p>
      </xdr:txBody>
    </xdr:sp>
    <xdr:clientData/>
  </xdr:twoCellAnchor>
  <xdr:twoCellAnchor>
    <xdr:from>
      <xdr:col>10</xdr:col>
      <xdr:colOff>57150</xdr:colOff>
      <xdr:row>16</xdr:row>
      <xdr:rowOff>180975</xdr:rowOff>
    </xdr:from>
    <xdr:to>
      <xdr:col>12</xdr:col>
      <xdr:colOff>390525</xdr:colOff>
      <xdr:row>22</xdr:row>
      <xdr:rowOff>57150</xdr:rowOff>
    </xdr:to>
    <xdr:sp macro="" textlink="">
      <xdr:nvSpPr>
        <xdr:cNvPr id="3" name="Rectángulo: esquinas diagonale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B2EAB0-12B0-4F11-84AE-CEFC4EDE5B4C}"/>
            </a:ext>
          </a:extLst>
        </xdr:cNvPr>
        <xdr:cNvSpPr/>
      </xdr:nvSpPr>
      <xdr:spPr>
        <a:xfrm>
          <a:off x="7677150" y="3228975"/>
          <a:ext cx="1857375" cy="1019175"/>
        </a:xfrm>
        <a:prstGeom prst="round2DiagRect">
          <a:avLst/>
        </a:prstGeom>
        <a:solidFill>
          <a:schemeClr val="accent1">
            <a:lumMod val="20000"/>
            <a:lumOff val="80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600" b="1">
              <a:solidFill>
                <a:sysClr val="windowText" lastClr="000000"/>
              </a:solidFill>
            </a:rPr>
            <a:t>8. GRÁFICO</a:t>
          </a:r>
        </a:p>
      </xdr:txBody>
    </xdr:sp>
    <xdr:clientData/>
  </xdr:twoCellAnchor>
  <xdr:twoCellAnchor>
    <xdr:from>
      <xdr:col>6</xdr:col>
      <xdr:colOff>371475</xdr:colOff>
      <xdr:row>16</xdr:row>
      <xdr:rowOff>171450</xdr:rowOff>
    </xdr:from>
    <xdr:to>
      <xdr:col>8</xdr:col>
      <xdr:colOff>704850</xdr:colOff>
      <xdr:row>22</xdr:row>
      <xdr:rowOff>47625</xdr:rowOff>
    </xdr:to>
    <xdr:sp macro="" textlink="">
      <xdr:nvSpPr>
        <xdr:cNvPr id="4" name="Rectángulo: esquinas diagonale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6B24AC5-4BE1-450F-8715-0F558F4470F3}"/>
            </a:ext>
          </a:extLst>
        </xdr:cNvPr>
        <xdr:cNvSpPr/>
      </xdr:nvSpPr>
      <xdr:spPr>
        <a:xfrm>
          <a:off x="4943475" y="3219450"/>
          <a:ext cx="1857375" cy="1019175"/>
        </a:xfrm>
        <a:prstGeom prst="round2DiagRect">
          <a:avLst/>
        </a:prstGeom>
        <a:solidFill>
          <a:schemeClr val="accent6">
            <a:lumMod val="20000"/>
            <a:lumOff val="80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600" b="1">
              <a:solidFill>
                <a:sysClr val="windowText" lastClr="000000"/>
              </a:solidFill>
            </a:rPr>
            <a:t>7. FICHA PRODUCTO</a:t>
          </a:r>
        </a:p>
      </xdr:txBody>
    </xdr:sp>
    <xdr:clientData/>
  </xdr:twoCellAnchor>
  <xdr:twoCellAnchor>
    <xdr:from>
      <xdr:col>2</xdr:col>
      <xdr:colOff>390525</xdr:colOff>
      <xdr:row>16</xdr:row>
      <xdr:rowOff>142875</xdr:rowOff>
    </xdr:from>
    <xdr:to>
      <xdr:col>4</xdr:col>
      <xdr:colOff>723900</xdr:colOff>
      <xdr:row>22</xdr:row>
      <xdr:rowOff>19050</xdr:rowOff>
    </xdr:to>
    <xdr:sp macro="" textlink="">
      <xdr:nvSpPr>
        <xdr:cNvPr id="5" name="Rectángulo: esquinas diagonale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462FD8F-E750-4BA0-8138-B3D2C94F06ED}"/>
            </a:ext>
          </a:extLst>
        </xdr:cNvPr>
        <xdr:cNvSpPr/>
      </xdr:nvSpPr>
      <xdr:spPr>
        <a:xfrm>
          <a:off x="1914525" y="3190875"/>
          <a:ext cx="1857375" cy="1019175"/>
        </a:xfrm>
        <a:prstGeom prst="round2DiagRect">
          <a:avLst/>
        </a:prstGeom>
        <a:solidFill>
          <a:schemeClr val="accent4">
            <a:lumMod val="20000"/>
            <a:lumOff val="80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600" b="1">
              <a:solidFill>
                <a:sysClr val="windowText" lastClr="000000"/>
              </a:solidFill>
            </a:rPr>
            <a:t>6. INSUMOS</a:t>
          </a:r>
          <a:r>
            <a:rPr lang="es-CO" sz="1600" b="1" baseline="0">
              <a:solidFill>
                <a:sysClr val="windowText" lastClr="000000"/>
              </a:solidFill>
            </a:rPr>
            <a:t> / MP</a:t>
          </a:r>
          <a:endParaRPr lang="es-CO" sz="16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90487</xdr:colOff>
      <xdr:row>9</xdr:row>
      <xdr:rowOff>36512</xdr:rowOff>
    </xdr:from>
    <xdr:to>
      <xdr:col>12</xdr:col>
      <xdr:colOff>423862</xdr:colOff>
      <xdr:row>14</xdr:row>
      <xdr:rowOff>103187</xdr:rowOff>
    </xdr:to>
    <xdr:sp macro="" textlink="">
      <xdr:nvSpPr>
        <xdr:cNvPr id="6" name="Rectángulo: esquinas diagonale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7230034-6922-4D3E-B5CB-720257758570}"/>
            </a:ext>
          </a:extLst>
        </xdr:cNvPr>
        <xdr:cNvSpPr/>
      </xdr:nvSpPr>
      <xdr:spPr>
        <a:xfrm>
          <a:off x="7710487" y="1751012"/>
          <a:ext cx="1857375" cy="1019175"/>
        </a:xfrm>
        <a:prstGeom prst="round2DiagRect">
          <a:avLst/>
        </a:prstGeom>
        <a:solidFill>
          <a:schemeClr val="tx1">
            <a:lumMod val="65000"/>
            <a:lumOff val="35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600" b="1"/>
            <a:t>5. DATOS FINANCIEROS</a:t>
          </a:r>
        </a:p>
      </xdr:txBody>
    </xdr:sp>
    <xdr:clientData/>
  </xdr:twoCellAnchor>
  <xdr:twoCellAnchor>
    <xdr:from>
      <xdr:col>2</xdr:col>
      <xdr:colOff>381000</xdr:colOff>
      <xdr:row>1</xdr:row>
      <xdr:rowOff>85725</xdr:rowOff>
    </xdr:from>
    <xdr:to>
      <xdr:col>4</xdr:col>
      <xdr:colOff>714375</xdr:colOff>
      <xdr:row>6</xdr:row>
      <xdr:rowOff>152400</xdr:rowOff>
    </xdr:to>
    <xdr:sp macro="" textlink="">
      <xdr:nvSpPr>
        <xdr:cNvPr id="7" name="Rectángulo: esquinas diagonale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451DE58-FBE0-42F8-887A-87A00AFDB628}"/>
            </a:ext>
          </a:extLst>
        </xdr:cNvPr>
        <xdr:cNvSpPr/>
      </xdr:nvSpPr>
      <xdr:spPr>
        <a:xfrm>
          <a:off x="1905000" y="276225"/>
          <a:ext cx="1857375" cy="1019175"/>
        </a:xfrm>
        <a:prstGeom prst="round2DiagRect">
          <a:avLst/>
        </a:prstGeom>
        <a:solidFill>
          <a:srgbClr val="FFC000"/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600" b="1">
              <a:solidFill>
                <a:sysClr val="windowText" lastClr="000000"/>
              </a:solidFill>
            </a:rPr>
            <a:t>1. COSTOS Y GASTOS</a:t>
          </a:r>
        </a:p>
      </xdr:txBody>
    </xdr:sp>
    <xdr:clientData/>
  </xdr:twoCellAnchor>
  <xdr:twoCellAnchor>
    <xdr:from>
      <xdr:col>6</xdr:col>
      <xdr:colOff>361950</xdr:colOff>
      <xdr:row>9</xdr:row>
      <xdr:rowOff>66675</xdr:rowOff>
    </xdr:from>
    <xdr:to>
      <xdr:col>8</xdr:col>
      <xdr:colOff>695325</xdr:colOff>
      <xdr:row>14</xdr:row>
      <xdr:rowOff>133350</xdr:rowOff>
    </xdr:to>
    <xdr:sp macro="" textlink="">
      <xdr:nvSpPr>
        <xdr:cNvPr id="8" name="Rectángulo: esquinas diagonales redondeadas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A62A4A9-2C24-44BB-A4FE-9A456511D552}"/>
            </a:ext>
          </a:extLst>
        </xdr:cNvPr>
        <xdr:cNvSpPr/>
      </xdr:nvSpPr>
      <xdr:spPr>
        <a:xfrm>
          <a:off x="4933950" y="1781175"/>
          <a:ext cx="1857375" cy="1019175"/>
        </a:xfrm>
        <a:prstGeom prst="round2DiagRect">
          <a:avLst/>
        </a:prstGeom>
        <a:solidFill>
          <a:srgbClr val="92D050"/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600" b="1">
              <a:solidFill>
                <a:sysClr val="windowText" lastClr="000000"/>
              </a:solidFill>
            </a:rPr>
            <a:t>4. INDICADORES</a:t>
          </a:r>
        </a:p>
      </xdr:txBody>
    </xdr:sp>
    <xdr:clientData/>
  </xdr:twoCellAnchor>
  <xdr:twoCellAnchor>
    <xdr:from>
      <xdr:col>2</xdr:col>
      <xdr:colOff>409575</xdr:colOff>
      <xdr:row>9</xdr:row>
      <xdr:rowOff>28575</xdr:rowOff>
    </xdr:from>
    <xdr:to>
      <xdr:col>4</xdr:col>
      <xdr:colOff>742950</xdr:colOff>
      <xdr:row>14</xdr:row>
      <xdr:rowOff>95250</xdr:rowOff>
    </xdr:to>
    <xdr:sp macro="" textlink="">
      <xdr:nvSpPr>
        <xdr:cNvPr id="9" name="Rectángulo: esquinas diagonales redondeadas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BEDC0F20-3963-4BCB-BD22-A2EC7EBA694B}"/>
            </a:ext>
          </a:extLst>
        </xdr:cNvPr>
        <xdr:cNvSpPr/>
      </xdr:nvSpPr>
      <xdr:spPr>
        <a:xfrm>
          <a:off x="1933575" y="1743075"/>
          <a:ext cx="1857375" cy="1019175"/>
        </a:xfrm>
        <a:prstGeom prst="round2DiagRect">
          <a:avLst/>
        </a:prstGeom>
        <a:solidFill>
          <a:srgbClr val="FF99FF"/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600" b="1">
              <a:solidFill>
                <a:sysClr val="windowText" lastClr="000000"/>
              </a:solidFill>
            </a:rPr>
            <a:t>3. FLUJO DE</a:t>
          </a:r>
          <a:r>
            <a:rPr lang="es-CO" sz="1600" b="1" baseline="0">
              <a:solidFill>
                <a:sysClr val="windowText" lastClr="000000"/>
              </a:solidFill>
            </a:rPr>
            <a:t> CAJA</a:t>
          </a:r>
          <a:endParaRPr lang="es-CO" sz="16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57150</xdr:colOff>
      <xdr:row>1</xdr:row>
      <xdr:rowOff>85725</xdr:rowOff>
    </xdr:from>
    <xdr:to>
      <xdr:col>12</xdr:col>
      <xdr:colOff>390525</xdr:colOff>
      <xdr:row>6</xdr:row>
      <xdr:rowOff>152400</xdr:rowOff>
    </xdr:to>
    <xdr:sp macro="" textlink="">
      <xdr:nvSpPr>
        <xdr:cNvPr id="10" name="Rectángulo: esquinas diagonales redondeadas 9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75191745-EA10-4FE4-956D-48685C60D2E8}"/>
            </a:ext>
          </a:extLst>
        </xdr:cNvPr>
        <xdr:cNvSpPr/>
      </xdr:nvSpPr>
      <xdr:spPr>
        <a:xfrm>
          <a:off x="7677150" y="276225"/>
          <a:ext cx="1857375" cy="1019175"/>
        </a:xfrm>
        <a:prstGeom prst="round2DiagRect">
          <a:avLst/>
        </a:prstGeom>
        <a:solidFill>
          <a:schemeClr val="bg1">
            <a:lumMod val="50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600" b="1"/>
            <a:t>2. VENTAS INDUSTRIA /SERVICIOS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247649</xdr:colOff>
      <xdr:row>3</xdr:row>
      <xdr:rowOff>166686</xdr:rowOff>
    </xdr:from>
    <xdr:to>
      <xdr:col>17</xdr:col>
      <xdr:colOff>257174</xdr:colOff>
      <xdr:row>31</xdr:row>
      <xdr:rowOff>123825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48ED48E-C160-4104-75D8-50A2F151BD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914400</xdr:colOff>
      <xdr:row>14</xdr:row>
      <xdr:rowOff>152400</xdr:rowOff>
    </xdr:to>
    <xdr:pic>
      <xdr:nvPicPr>
        <xdr:cNvPr id="4" name="Gráfico 3" descr="Atrás con relleno sólid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7497ACF-09FB-48C5-B5B7-E39C31B18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762000" y="1905000"/>
          <a:ext cx="914400" cy="914400"/>
        </a:xfrm>
        <a:prstGeom prst="rect">
          <a:avLst/>
        </a:prstGeom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158751</xdr:colOff>
      <xdr:row>0</xdr:row>
      <xdr:rowOff>103188</xdr:rowOff>
    </xdr:from>
    <xdr:to>
      <xdr:col>1</xdr:col>
      <xdr:colOff>242979</xdr:colOff>
      <xdr:row>5</xdr:row>
      <xdr:rowOff>74613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3D8F9787-F03C-43CF-8DC7-3A5A1714D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58751" y="103188"/>
          <a:ext cx="903378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</xdr:row>
      <xdr:rowOff>0</xdr:rowOff>
    </xdr:from>
    <xdr:to>
      <xdr:col>3</xdr:col>
      <xdr:colOff>895350</xdr:colOff>
      <xdr:row>4</xdr:row>
      <xdr:rowOff>63744</xdr:rowOff>
    </xdr:to>
    <xdr:sp macro="" textlink="">
      <xdr:nvSpPr>
        <xdr:cNvPr id="4" name="Flecha: a la derecha con muesca 3">
          <a:extLst>
            <a:ext uri="{FF2B5EF4-FFF2-40B4-BE49-F238E27FC236}">
              <a16:creationId xmlns:a16="http://schemas.microsoft.com/office/drawing/2014/main" id="{46998A62-54B5-4C30-9231-092904E77509}"/>
            </a:ext>
          </a:extLst>
        </xdr:cNvPr>
        <xdr:cNvSpPr/>
      </xdr:nvSpPr>
      <xdr:spPr>
        <a:xfrm>
          <a:off x="1800225" y="161925"/>
          <a:ext cx="1952625" cy="578094"/>
        </a:xfrm>
        <a:prstGeom prst="notchedRightArrow">
          <a:avLst/>
        </a:prstGeom>
        <a:scene3d>
          <a:camera prst="orthographicFront"/>
          <a:lightRig rig="threePt" dir="t"/>
        </a:scene3d>
        <a:sp3d>
          <a:bevelT prst="relaxedInset"/>
        </a:sp3d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800" b="1">
              <a:solidFill>
                <a:sysClr val="windowText" lastClr="000000"/>
              </a:solidFill>
            </a:rPr>
            <a:t>Registrar las casillas de color</a:t>
          </a:r>
        </a:p>
      </xdr:txBody>
    </xdr:sp>
    <xdr:clientData/>
  </xdr:twoCellAnchor>
  <xdr:twoCellAnchor editAs="oneCell">
    <xdr:from>
      <xdr:col>5</xdr:col>
      <xdr:colOff>581025</xdr:colOff>
      <xdr:row>2</xdr:row>
      <xdr:rowOff>152400</xdr:rowOff>
    </xdr:from>
    <xdr:to>
      <xdr:col>6</xdr:col>
      <xdr:colOff>438150</xdr:colOff>
      <xdr:row>8</xdr:row>
      <xdr:rowOff>66675</xdr:rowOff>
    </xdr:to>
    <xdr:pic>
      <xdr:nvPicPr>
        <xdr:cNvPr id="5" name="Gráfico 3" descr="Atrás con relleno sólid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40FB807-2F55-474A-BB05-C03309050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5610225" y="476250"/>
          <a:ext cx="914400" cy="914400"/>
        </a:xfrm>
        <a:prstGeom prst="rect">
          <a:avLst/>
        </a:prstGeom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1638299</xdr:colOff>
      <xdr:row>0</xdr:row>
      <xdr:rowOff>38099</xdr:rowOff>
    </xdr:from>
    <xdr:to>
      <xdr:col>5</xdr:col>
      <xdr:colOff>744008</xdr:colOff>
      <xdr:row>3</xdr:row>
      <xdr:rowOff>161924</xdr:rowOff>
    </xdr:to>
    <xdr:sp macro="" textlink="">
      <xdr:nvSpPr>
        <xdr:cNvPr id="3" name="Flecha: a la derecha con muesca 2">
          <a:extLst>
            <a:ext uri="{FF2B5EF4-FFF2-40B4-BE49-F238E27FC236}">
              <a16:creationId xmlns:a16="http://schemas.microsoft.com/office/drawing/2014/main" id="{5D3E4978-66BB-46C4-B6C0-9B8D894E95D8}"/>
            </a:ext>
          </a:extLst>
        </xdr:cNvPr>
        <xdr:cNvSpPr/>
      </xdr:nvSpPr>
      <xdr:spPr>
        <a:xfrm>
          <a:off x="6524624" y="38099"/>
          <a:ext cx="1715559" cy="771525"/>
        </a:xfrm>
        <a:prstGeom prst="notchedRightArrow">
          <a:avLst/>
        </a:prstGeom>
        <a:scene3d>
          <a:camera prst="orthographicFront"/>
          <a:lightRig rig="threePt" dir="t"/>
        </a:scene3d>
        <a:sp3d>
          <a:bevelT prst="relaxedInset"/>
        </a:sp3d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800" b="1">
              <a:solidFill>
                <a:sysClr val="windowText" lastClr="000000"/>
              </a:solidFill>
            </a:rPr>
            <a:t>Registrar solo las casillas de color</a:t>
          </a:r>
        </a:p>
      </xdr:txBody>
    </xdr:sp>
    <xdr:clientData/>
  </xdr:twoCellAnchor>
  <xdr:twoCellAnchor>
    <xdr:from>
      <xdr:col>3</xdr:col>
      <xdr:colOff>485775</xdr:colOff>
      <xdr:row>37</xdr:row>
      <xdr:rowOff>257175</xdr:rowOff>
    </xdr:from>
    <xdr:to>
      <xdr:col>4</xdr:col>
      <xdr:colOff>1457325</xdr:colOff>
      <xdr:row>40</xdr:row>
      <xdr:rowOff>152400</xdr:rowOff>
    </xdr:to>
    <xdr:sp macro="" textlink="">
      <xdr:nvSpPr>
        <xdr:cNvPr id="2" name="Flecha: hacia la izquierda 1">
          <a:extLst>
            <a:ext uri="{FF2B5EF4-FFF2-40B4-BE49-F238E27FC236}">
              <a16:creationId xmlns:a16="http://schemas.microsoft.com/office/drawing/2014/main" id="{AB6D0994-6B62-4F7F-AC82-932F9007B707}"/>
            </a:ext>
          </a:extLst>
        </xdr:cNvPr>
        <xdr:cNvSpPr/>
      </xdr:nvSpPr>
      <xdr:spPr>
        <a:xfrm>
          <a:off x="4667250" y="7620000"/>
          <a:ext cx="1676400" cy="847725"/>
        </a:xfrm>
        <a:prstGeom prst="leftArrow">
          <a:avLst/>
        </a:prstGeom>
        <a:scene3d>
          <a:camera prst="orthographicFront"/>
          <a:lightRig rig="threePt" dir="t"/>
        </a:scene3d>
        <a:sp3d>
          <a:bevelT prst="relaxedInset"/>
        </a:sp3d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indent="0" algn="ctr"/>
          <a:r>
            <a:rPr lang="es-CO" sz="8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Aplica para Industria y Servicios</a:t>
          </a:r>
        </a:p>
      </xdr:txBody>
    </xdr:sp>
    <xdr:clientData/>
  </xdr:twoCellAnchor>
  <xdr:twoCellAnchor editAs="oneCell">
    <xdr:from>
      <xdr:col>0</xdr:col>
      <xdr:colOff>771525</xdr:colOff>
      <xdr:row>0</xdr:row>
      <xdr:rowOff>95250</xdr:rowOff>
    </xdr:from>
    <xdr:to>
      <xdr:col>0</xdr:col>
      <xdr:colOff>1685925</xdr:colOff>
      <xdr:row>3</xdr:row>
      <xdr:rowOff>361950</xdr:rowOff>
    </xdr:to>
    <xdr:pic>
      <xdr:nvPicPr>
        <xdr:cNvPr id="4" name="Gráfico 3" descr="Atrás con rellen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F56EE1-3EC5-487A-A5A5-3FB3C8982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71525" y="95250"/>
          <a:ext cx="914400" cy="914400"/>
        </a:xfrm>
        <a:prstGeom prst="rect">
          <a:avLst/>
        </a:prstGeom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742949</xdr:colOff>
      <xdr:row>0</xdr:row>
      <xdr:rowOff>142874</xdr:rowOff>
    </xdr:from>
    <xdr:to>
      <xdr:col>14</xdr:col>
      <xdr:colOff>582083</xdr:colOff>
      <xdr:row>5</xdr:row>
      <xdr:rowOff>28574</xdr:rowOff>
    </xdr:to>
    <xdr:sp macro="" textlink="">
      <xdr:nvSpPr>
        <xdr:cNvPr id="5" name="Flecha: a la derecha con muesca 4">
          <a:extLst>
            <a:ext uri="{FF2B5EF4-FFF2-40B4-BE49-F238E27FC236}">
              <a16:creationId xmlns:a16="http://schemas.microsoft.com/office/drawing/2014/main" id="{8096A397-2EE0-42E0-A9E4-221F6A225A5D}"/>
            </a:ext>
          </a:extLst>
        </xdr:cNvPr>
        <xdr:cNvSpPr/>
      </xdr:nvSpPr>
      <xdr:spPr>
        <a:xfrm>
          <a:off x="9734549" y="142874"/>
          <a:ext cx="1639359" cy="847725"/>
        </a:xfrm>
        <a:prstGeom prst="notchedRightArrow">
          <a:avLst/>
        </a:prstGeom>
        <a:scene3d>
          <a:camera prst="orthographicFront"/>
          <a:lightRig rig="threePt" dir="t"/>
        </a:scene3d>
        <a:sp3d>
          <a:bevelT prst="relaxedInset"/>
        </a:sp3d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800" b="1">
              <a:solidFill>
                <a:sysClr val="windowText" lastClr="000000"/>
              </a:solidFill>
            </a:rPr>
            <a:t>Registrar solo las casillas de color</a:t>
          </a:r>
        </a:p>
      </xdr:txBody>
    </xdr:sp>
    <xdr:clientData/>
  </xdr:twoCellAnchor>
  <xdr:twoCellAnchor editAs="oneCell">
    <xdr:from>
      <xdr:col>0</xdr:col>
      <xdr:colOff>609600</xdr:colOff>
      <xdr:row>0</xdr:row>
      <xdr:rowOff>85725</xdr:rowOff>
    </xdr:from>
    <xdr:to>
      <xdr:col>0</xdr:col>
      <xdr:colOff>1524000</xdr:colOff>
      <xdr:row>4</xdr:row>
      <xdr:rowOff>161925</xdr:rowOff>
    </xdr:to>
    <xdr:pic>
      <xdr:nvPicPr>
        <xdr:cNvPr id="3" name="Gráfico 2" descr="Atrás con rellen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7D8514-3596-4514-AA69-C3415BEB3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609600" y="85725"/>
          <a:ext cx="914400" cy="914400"/>
        </a:xfrm>
        <a:prstGeom prst="rect">
          <a:avLst/>
        </a:prstGeom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485775</xdr:colOff>
      <xdr:row>1</xdr:row>
      <xdr:rowOff>133350</xdr:rowOff>
    </xdr:from>
    <xdr:to>
      <xdr:col>14</xdr:col>
      <xdr:colOff>534459</xdr:colOff>
      <xdr:row>5</xdr:row>
      <xdr:rowOff>35984</xdr:rowOff>
    </xdr:to>
    <xdr:sp macro="" textlink="">
      <xdr:nvSpPr>
        <xdr:cNvPr id="2" name="Flecha: a la derecha con muesca 1">
          <a:extLst>
            <a:ext uri="{FF2B5EF4-FFF2-40B4-BE49-F238E27FC236}">
              <a16:creationId xmlns:a16="http://schemas.microsoft.com/office/drawing/2014/main" id="{0404DA9C-F4EC-481E-A4CB-612D9EA9159C}"/>
            </a:ext>
          </a:extLst>
        </xdr:cNvPr>
        <xdr:cNvSpPr/>
      </xdr:nvSpPr>
      <xdr:spPr>
        <a:xfrm>
          <a:off x="9696450" y="304800"/>
          <a:ext cx="1820334" cy="740834"/>
        </a:xfrm>
        <a:prstGeom prst="notchedRightArrow">
          <a:avLst/>
        </a:prstGeom>
        <a:scene3d>
          <a:camera prst="orthographicFront"/>
          <a:lightRig rig="threePt" dir="t"/>
        </a:scene3d>
        <a:sp3d>
          <a:bevelT prst="relaxedInset"/>
        </a:sp3d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800" b="1">
              <a:solidFill>
                <a:sysClr val="windowText" lastClr="000000"/>
              </a:solidFill>
            </a:rPr>
            <a:t>Registrar</a:t>
          </a:r>
          <a:r>
            <a:rPr lang="es-CO" sz="800" b="1" baseline="0">
              <a:solidFill>
                <a:sysClr val="windowText" lastClr="000000"/>
              </a:solidFill>
            </a:rPr>
            <a:t> solo</a:t>
          </a:r>
          <a:r>
            <a:rPr lang="es-CO" sz="800" b="1">
              <a:solidFill>
                <a:sysClr val="windowText" lastClr="000000"/>
              </a:solidFill>
            </a:rPr>
            <a:t> las casillas de color</a:t>
          </a:r>
        </a:p>
      </xdr:txBody>
    </xdr:sp>
    <xdr:clientData/>
  </xdr:twoCellAnchor>
  <xdr:twoCellAnchor editAs="oneCell">
    <xdr:from>
      <xdr:col>0</xdr:col>
      <xdr:colOff>971550</xdr:colOff>
      <xdr:row>0</xdr:row>
      <xdr:rowOff>76200</xdr:rowOff>
    </xdr:from>
    <xdr:to>
      <xdr:col>1</xdr:col>
      <xdr:colOff>171450</xdr:colOff>
      <xdr:row>4</xdr:row>
      <xdr:rowOff>190500</xdr:rowOff>
    </xdr:to>
    <xdr:pic>
      <xdr:nvPicPr>
        <xdr:cNvPr id="3" name="Gráfico 2" descr="Atrás con rellen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50C9A2-CFD0-4305-9844-590087C28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971550" y="76200"/>
          <a:ext cx="914400" cy="914400"/>
        </a:xfrm>
        <a:prstGeom prst="rect">
          <a:avLst/>
        </a:prstGeom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269875</xdr:colOff>
      <xdr:row>2</xdr:row>
      <xdr:rowOff>39687</xdr:rowOff>
    </xdr:from>
    <xdr:to>
      <xdr:col>8</xdr:col>
      <xdr:colOff>762001</xdr:colOff>
      <xdr:row>7</xdr:row>
      <xdr:rowOff>23812</xdr:rowOff>
    </xdr:to>
    <xdr:sp macro="" textlink="">
      <xdr:nvSpPr>
        <xdr:cNvPr id="2" name="Flecha: a la derecha con muesca 1">
          <a:extLst>
            <a:ext uri="{FF2B5EF4-FFF2-40B4-BE49-F238E27FC236}">
              <a16:creationId xmlns:a16="http://schemas.microsoft.com/office/drawing/2014/main" id="{01146363-76F2-4BB6-95A5-C5E64A414D88}"/>
            </a:ext>
          </a:extLst>
        </xdr:cNvPr>
        <xdr:cNvSpPr/>
      </xdr:nvSpPr>
      <xdr:spPr>
        <a:xfrm>
          <a:off x="7945438" y="619125"/>
          <a:ext cx="1460501" cy="952500"/>
        </a:xfrm>
        <a:prstGeom prst="notchedRightArrow">
          <a:avLst/>
        </a:prstGeom>
        <a:scene3d>
          <a:camera prst="orthographicFront"/>
          <a:lightRig rig="threePt" dir="t"/>
        </a:scene3d>
        <a:sp3d>
          <a:bevelT prst="relaxedInset"/>
        </a:sp3d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800" b="1">
              <a:solidFill>
                <a:sysClr val="windowText" lastClr="000000"/>
              </a:solidFill>
            </a:rPr>
            <a:t>Registrar solo las casillas de color</a:t>
          </a:r>
        </a:p>
      </xdr:txBody>
    </xdr:sp>
    <xdr:clientData/>
  </xdr:twoCellAnchor>
  <xdr:twoCellAnchor>
    <xdr:from>
      <xdr:col>0</xdr:col>
      <xdr:colOff>222250</xdr:colOff>
      <xdr:row>0</xdr:row>
      <xdr:rowOff>111126</xdr:rowOff>
    </xdr:from>
    <xdr:to>
      <xdr:col>1</xdr:col>
      <xdr:colOff>55562</xdr:colOff>
      <xdr:row>2</xdr:row>
      <xdr:rowOff>142875</xdr:rowOff>
    </xdr:to>
    <xdr:sp macro="" textlink="">
      <xdr:nvSpPr>
        <xdr:cNvPr id="3" name="Flecha: a la derecha con muesca 2">
          <a:extLst>
            <a:ext uri="{FF2B5EF4-FFF2-40B4-BE49-F238E27FC236}">
              <a16:creationId xmlns:a16="http://schemas.microsoft.com/office/drawing/2014/main" id="{F906D190-ED6D-4418-92FE-4D15AC1361C9}"/>
            </a:ext>
          </a:extLst>
        </xdr:cNvPr>
        <xdr:cNvSpPr/>
      </xdr:nvSpPr>
      <xdr:spPr>
        <a:xfrm>
          <a:off x="222250" y="111126"/>
          <a:ext cx="2317750" cy="611187"/>
        </a:xfrm>
        <a:prstGeom prst="notchedRightArrow">
          <a:avLst/>
        </a:prstGeom>
        <a:scene3d>
          <a:camera prst="orthographicFront"/>
          <a:lightRig rig="threePt" dir="t"/>
        </a:scene3d>
        <a:sp3d>
          <a:bevelT prst="relaxedInset"/>
        </a:sp3d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800" b="1">
              <a:solidFill>
                <a:sysClr val="windowText" lastClr="000000"/>
              </a:solidFill>
            </a:rPr>
            <a:t>Escoge</a:t>
          </a:r>
          <a:r>
            <a:rPr lang="es-CO" sz="800" b="1" baseline="0">
              <a:solidFill>
                <a:sysClr val="windowText" lastClr="000000"/>
              </a:solidFill>
            </a:rPr>
            <a:t> tu Sector</a:t>
          </a:r>
          <a:endParaRPr lang="es-CO" sz="8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15</xdr:col>
      <xdr:colOff>579438</xdr:colOff>
      <xdr:row>1</xdr:row>
      <xdr:rowOff>190500</xdr:rowOff>
    </xdr:from>
    <xdr:to>
      <xdr:col>16</xdr:col>
      <xdr:colOff>390526</xdr:colOff>
      <xdr:row>5</xdr:row>
      <xdr:rowOff>128587</xdr:rowOff>
    </xdr:to>
    <xdr:pic>
      <xdr:nvPicPr>
        <xdr:cNvPr id="4" name="Gráfico 3" descr="Atrás con rellen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C454A9-B4F1-4509-A7E5-8C3B599A8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6049626" y="381000"/>
          <a:ext cx="914400" cy="914400"/>
        </a:xfrm>
        <a:prstGeom prst="rect">
          <a:avLst/>
        </a:prstGeom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152400</xdr:colOff>
      <xdr:row>4</xdr:row>
      <xdr:rowOff>152400</xdr:rowOff>
    </xdr:to>
    <xdr:pic>
      <xdr:nvPicPr>
        <xdr:cNvPr id="2" name="Gráfico 1" descr="Atrás con rellen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75AF4F-9666-4B98-86B0-96E8BB916F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360589</xdr:colOff>
      <xdr:row>13</xdr:row>
      <xdr:rowOff>74839</xdr:rowOff>
    </xdr:from>
    <xdr:to>
      <xdr:col>0</xdr:col>
      <xdr:colOff>1274989</xdr:colOff>
      <xdr:row>18</xdr:row>
      <xdr:rowOff>36739</xdr:rowOff>
    </xdr:to>
    <xdr:pic>
      <xdr:nvPicPr>
        <xdr:cNvPr id="2" name="Gráfico 1" descr="Atrás con rellen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08E9D8-3FB4-42EA-9D4D-7621DC3C8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60589" y="2598964"/>
          <a:ext cx="914400" cy="914400"/>
        </a:xfrm>
        <a:prstGeom prst="rect">
          <a:avLst/>
        </a:prstGeom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3063875</xdr:colOff>
      <xdr:row>1</xdr:row>
      <xdr:rowOff>63500</xdr:rowOff>
    </xdr:from>
    <xdr:to>
      <xdr:col>2</xdr:col>
      <xdr:colOff>810684</xdr:colOff>
      <xdr:row>5</xdr:row>
      <xdr:rowOff>73025</xdr:rowOff>
    </xdr:to>
    <xdr:sp macro="" textlink="">
      <xdr:nvSpPr>
        <xdr:cNvPr id="3" name="Flecha: a la derecha con muesca 2">
          <a:extLst>
            <a:ext uri="{FF2B5EF4-FFF2-40B4-BE49-F238E27FC236}">
              <a16:creationId xmlns:a16="http://schemas.microsoft.com/office/drawing/2014/main" id="{12EC6DD2-6952-487B-B017-B1A1F1F378EF}"/>
            </a:ext>
          </a:extLst>
        </xdr:cNvPr>
        <xdr:cNvSpPr/>
      </xdr:nvSpPr>
      <xdr:spPr>
        <a:xfrm>
          <a:off x="3619500" y="254000"/>
          <a:ext cx="1501247" cy="771525"/>
        </a:xfrm>
        <a:prstGeom prst="notchedRightArrow">
          <a:avLst/>
        </a:prstGeom>
        <a:scene3d>
          <a:camera prst="orthographicFront"/>
          <a:lightRig rig="threePt" dir="t"/>
        </a:scene3d>
        <a:sp3d>
          <a:bevelT prst="relaxedInset"/>
        </a:sp3d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800" b="1">
              <a:solidFill>
                <a:sysClr val="windowText" lastClr="000000"/>
              </a:solidFill>
            </a:rPr>
            <a:t>Registrar solo las casillas de color</a:t>
          </a:r>
        </a:p>
      </xdr:txBody>
    </xdr:sp>
    <xdr:clientData/>
  </xdr:twoCellAnchor>
  <xdr:twoCellAnchor editAs="oneCell">
    <xdr:from>
      <xdr:col>0</xdr:col>
      <xdr:colOff>388937</xdr:colOff>
      <xdr:row>1</xdr:row>
      <xdr:rowOff>87313</xdr:rowOff>
    </xdr:from>
    <xdr:to>
      <xdr:col>1</xdr:col>
      <xdr:colOff>747712</xdr:colOff>
      <xdr:row>6</xdr:row>
      <xdr:rowOff>9525</xdr:rowOff>
    </xdr:to>
    <xdr:pic>
      <xdr:nvPicPr>
        <xdr:cNvPr id="4" name="Gráfico 3" descr="Atrás con rellen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DEEB57-378B-43B2-8DEE-A58292C1F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88937" y="277813"/>
          <a:ext cx="914400" cy="914400"/>
        </a:xfrm>
        <a:prstGeom prst="rect">
          <a:avLst/>
        </a:prstGeom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299357</xdr:colOff>
      <xdr:row>2</xdr:row>
      <xdr:rowOff>61232</xdr:rowOff>
    </xdr:from>
    <xdr:to>
      <xdr:col>1</xdr:col>
      <xdr:colOff>1213757</xdr:colOff>
      <xdr:row>6</xdr:row>
      <xdr:rowOff>166007</xdr:rowOff>
    </xdr:to>
    <xdr:pic>
      <xdr:nvPicPr>
        <xdr:cNvPr id="2" name="Gráfico 1" descr="Atrás con rellen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75CBE6-49AB-4D2D-A0E5-26B881117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98071" y="442232"/>
          <a:ext cx="914400" cy="914400"/>
        </a:xfrm>
        <a:prstGeom prst="rect">
          <a:avLst/>
        </a:prstGeom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</xdr:pic>
    <xdr:clientData/>
  </xdr:twoCellAnchor>
  <xdr:twoCellAnchor>
    <xdr:from>
      <xdr:col>4</xdr:col>
      <xdr:colOff>1163412</xdr:colOff>
      <xdr:row>1</xdr:row>
      <xdr:rowOff>156484</xdr:rowOff>
    </xdr:from>
    <xdr:to>
      <xdr:col>5</xdr:col>
      <xdr:colOff>1079427</xdr:colOff>
      <xdr:row>5</xdr:row>
      <xdr:rowOff>34019</xdr:rowOff>
    </xdr:to>
    <xdr:sp macro="" textlink="">
      <xdr:nvSpPr>
        <xdr:cNvPr id="3" name="Flecha: a la derecha con muesca 2">
          <a:extLst>
            <a:ext uri="{FF2B5EF4-FFF2-40B4-BE49-F238E27FC236}">
              <a16:creationId xmlns:a16="http://schemas.microsoft.com/office/drawing/2014/main" id="{290A9099-C82E-43D1-AC83-7E5D102CACDC}"/>
            </a:ext>
          </a:extLst>
        </xdr:cNvPr>
        <xdr:cNvSpPr/>
      </xdr:nvSpPr>
      <xdr:spPr>
        <a:xfrm>
          <a:off x="7157358" y="346984"/>
          <a:ext cx="1337962" cy="687160"/>
        </a:xfrm>
        <a:prstGeom prst="notchedRightArrow">
          <a:avLst/>
        </a:prstGeom>
        <a:scene3d>
          <a:camera prst="orthographicFront"/>
          <a:lightRig rig="threePt" dir="t"/>
        </a:scene3d>
        <a:sp3d>
          <a:bevelT prst="relaxedInset"/>
        </a:sp3d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800" b="1">
              <a:solidFill>
                <a:sysClr val="windowText" lastClr="000000"/>
              </a:solidFill>
            </a:rPr>
            <a:t>Registrar solo las casillas de color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rmen%20Eugenia\Documents\SOLUCIONES%20FINANCIERAS%20CQ\ASESORIAS%202020\PROYECTO%20INVERSI&#211;N%20RESTAURACI&#211;N\PLAN%20FINANCIERO_OCTUBRE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Documents/FINANZAS%20CORPORATIVAS/FORMATO%20COSTOS%20SIN%20FLUJO%20DE%20CAJA_NOVIEMBRE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rmen%20Eugenia\Documents\FINANZAS%20CORPORATIVAS\FORMATO_FLUJO%20DE%20CAJA_2019_CON%20INDICADORES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Mis%20Documentos\Documents\SOLUCIONES%20FINANCIERAS%20CQ\1.%20NEW%20PROJECT\2.%20PLANTILLAS%20Y%20HERRAMIENTAS\1.%20CON%20COSTO\Herramienta%20Flujo%20de%20Caja%20Versi&#243;n%202.0\Herramienta%20Flujo%20de%20Caja%20versi&#243;n%202.0.xlsx" TargetMode="External"/><Relationship Id="rId1" Type="http://schemas.openxmlformats.org/officeDocument/2006/relationships/externalLinkPath" Target="/Mis%20Documentos/Documents/SOLUCIONES%20FINANCIERAS%20CQ/1.%20NEW%20PROJECT/2.%20PLANTILLAS%20Y%20HERRAMIENTAS/1.%20CON%20COSTO/Herramienta%20Flujo%20de%20Caja%20Versi&#243;n%202.0/Herramienta%20Flujo%20de%20Caja%20versi&#243;n%202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Inversión en Intangibles"/>
      <sheetName val="Inversión en Activos"/>
      <sheetName val="Insumos-Materia Primas"/>
      <sheetName val="FJ43 Cabinada 100%"/>
      <sheetName val="FJ43 Carpada 100%"/>
      <sheetName val="FJ 62 100%"/>
      <sheetName val="FJ 40 100%"/>
      <sheetName val=" FJ45 Pick Up 100%"/>
      <sheetName val="FJ42 Troopy 100%"/>
      <sheetName val="FJ43 Cabinada 50%"/>
      <sheetName val="FJ43 Carpada 50%"/>
      <sheetName val="FJ 62 50%"/>
      <sheetName val="FJ 40 50%"/>
      <sheetName val=" FJ45 Pick Up 50%"/>
      <sheetName val="FJ42 Troopy 50%"/>
      <sheetName val="FJ43 Cabinada 20%"/>
      <sheetName val="FJ43 Carpada 20%"/>
      <sheetName val="FJ 62 20%"/>
      <sheetName val="FJ 40 20%"/>
      <sheetName val=" FJ45 Pick Up 20%"/>
      <sheetName val="Otros 1"/>
      <sheetName val="FJ42 Troopy 20%"/>
      <sheetName val="11"/>
      <sheetName val="12"/>
      <sheetName val="13"/>
      <sheetName val="14"/>
      <sheetName val="15"/>
      <sheetName val="Otro 15"/>
      <sheetName val="Otro 16"/>
      <sheetName val="Consolidado"/>
      <sheetName val="Activos Fijos"/>
      <sheetName val="Nómina producción"/>
      <sheetName val="Nómina Administración"/>
      <sheetName val="Costos y Gastos Fijos"/>
      <sheetName val="Equilibrio"/>
      <sheetName val="Flujo de Caja"/>
      <sheetName val="Indicadores"/>
      <sheetName val="Grafica 1"/>
      <sheetName val="Grafica 2"/>
      <sheetName val="Plan de Amortización"/>
    </sheetNames>
    <sheetDataSet>
      <sheetData sheetId="0" refreshError="1"/>
      <sheetData sheetId="1" refreshError="1"/>
      <sheetData sheetId="2"/>
      <sheetData sheetId="3">
        <row r="10">
          <cell r="A10" t="str">
            <v>Código</v>
          </cell>
          <cell r="B10" t="str">
            <v>Materia Prima / Insumos</v>
          </cell>
          <cell r="C10" t="str">
            <v>Unidad de Medida</v>
          </cell>
          <cell r="D10" t="str">
            <v>Valor de compra</v>
          </cell>
        </row>
        <row r="11">
          <cell r="A11">
            <v>1</v>
          </cell>
          <cell r="B11" t="str">
            <v>Vehículo a restaurar FJ43 Cabinada - Estado 100% reparación</v>
          </cell>
          <cell r="C11" t="str">
            <v>Und</v>
          </cell>
          <cell r="D11">
            <v>25000000</v>
          </cell>
        </row>
        <row r="12">
          <cell r="A12">
            <v>2</v>
          </cell>
          <cell r="B12" t="str">
            <v>Vehículo a restaurar FJ43 Carpada - Estado 100% reparación</v>
          </cell>
          <cell r="C12" t="str">
            <v>Und</v>
          </cell>
          <cell r="D12">
            <v>25000000</v>
          </cell>
        </row>
        <row r="13">
          <cell r="A13">
            <v>3</v>
          </cell>
          <cell r="B13" t="str">
            <v>Vehículo a restaurar FJ62 - Estado 100% reparación</v>
          </cell>
          <cell r="C13" t="str">
            <v>Und</v>
          </cell>
          <cell r="D13">
            <v>32000000</v>
          </cell>
        </row>
        <row r="14">
          <cell r="A14">
            <v>4</v>
          </cell>
          <cell r="B14" t="str">
            <v>Vehículo a restaurar FJ40 - Estado 100% reparación</v>
          </cell>
          <cell r="C14" t="str">
            <v>Und</v>
          </cell>
          <cell r="D14">
            <v>15000000</v>
          </cell>
        </row>
        <row r="15">
          <cell r="A15">
            <v>5</v>
          </cell>
          <cell r="B15" t="str">
            <v>Vehículo a restaurar FJ45 Pick Up - Estado 100% reparación</v>
          </cell>
          <cell r="C15" t="str">
            <v>Und</v>
          </cell>
          <cell r="D15">
            <v>15000000</v>
          </cell>
        </row>
        <row r="16">
          <cell r="A16">
            <v>6</v>
          </cell>
          <cell r="B16" t="str">
            <v>Vehículo a restaurar FJ42 Troopy - Estado 100% reparación</v>
          </cell>
          <cell r="C16" t="str">
            <v>Und</v>
          </cell>
          <cell r="D16">
            <v>15000000</v>
          </cell>
        </row>
        <row r="17">
          <cell r="A17">
            <v>7</v>
          </cell>
          <cell r="B17" t="str">
            <v>Banco de Prueba - Servicio de inspección</v>
          </cell>
          <cell r="C17" t="str">
            <v>Servicio</v>
          </cell>
          <cell r="D17">
            <v>300000</v>
          </cell>
        </row>
        <row r="18">
          <cell r="A18">
            <v>8</v>
          </cell>
          <cell r="B18" t="str">
            <v>Corrección de Chasis</v>
          </cell>
          <cell r="C18" t="str">
            <v>Servicio</v>
          </cell>
          <cell r="D18">
            <v>1750000</v>
          </cell>
        </row>
        <row r="19">
          <cell r="A19">
            <v>9</v>
          </cell>
          <cell r="B19" t="str">
            <v>Chasis</v>
          </cell>
          <cell r="C19" t="str">
            <v>Und</v>
          </cell>
          <cell r="D19">
            <v>22893696</v>
          </cell>
        </row>
        <row r="20">
          <cell r="A20">
            <v>10</v>
          </cell>
          <cell r="B20" t="str">
            <v>Sujetador de muelles de hojas y torres de amortiguadores</v>
          </cell>
          <cell r="C20" t="str">
            <v>Und</v>
          </cell>
          <cell r="D20">
            <v>10504368</v>
          </cell>
        </row>
        <row r="21">
          <cell r="A21">
            <v>11</v>
          </cell>
          <cell r="B21" t="str">
            <v>Plato de encastre de la direccion hidraulica</v>
          </cell>
          <cell r="C21" t="str">
            <v>Und</v>
          </cell>
          <cell r="D21">
            <v>3758496</v>
          </cell>
        </row>
        <row r="22">
          <cell r="A22">
            <v>12</v>
          </cell>
          <cell r="B22" t="str">
            <v>Reparación de Motor</v>
          </cell>
          <cell r="C22" t="str">
            <v>Servicio</v>
          </cell>
          <cell r="D22">
            <v>7500000</v>
          </cell>
        </row>
        <row r="23">
          <cell r="A23">
            <v>13</v>
          </cell>
          <cell r="B23" t="str">
            <v>Amortiguadores</v>
          </cell>
          <cell r="C23" t="str">
            <v>Und</v>
          </cell>
          <cell r="D23">
            <v>2922316.32</v>
          </cell>
        </row>
        <row r="24">
          <cell r="A24">
            <v>14</v>
          </cell>
          <cell r="B24" t="str">
            <v>Repuestos para caja y transmisión</v>
          </cell>
          <cell r="C24" t="str">
            <v>Und</v>
          </cell>
          <cell r="D24">
            <v>5000000</v>
          </cell>
        </row>
        <row r="25">
          <cell r="A25">
            <v>15</v>
          </cell>
          <cell r="B25" t="str">
            <v>Asiento Conductor</v>
          </cell>
          <cell r="C25" t="str">
            <v>Und</v>
          </cell>
          <cell r="D25">
            <v>9139200</v>
          </cell>
        </row>
        <row r="26">
          <cell r="A26">
            <v>16</v>
          </cell>
          <cell r="B26" t="str">
            <v>Asiento Pasajero</v>
          </cell>
          <cell r="C26" t="str">
            <v>Und</v>
          </cell>
          <cell r="D26">
            <v>9139200</v>
          </cell>
        </row>
        <row r="27">
          <cell r="A27">
            <v>17</v>
          </cell>
          <cell r="B27" t="str">
            <v>Llantas japonesas</v>
          </cell>
          <cell r="C27" t="str">
            <v>4 unidades</v>
          </cell>
          <cell r="D27">
            <v>1800000</v>
          </cell>
        </row>
        <row r="28">
          <cell r="A28">
            <v>18</v>
          </cell>
          <cell r="B28" t="str">
            <v>Rines de hierro</v>
          </cell>
          <cell r="C28" t="str">
            <v>4 unidades</v>
          </cell>
          <cell r="D28">
            <v>650000</v>
          </cell>
        </row>
        <row r="29">
          <cell r="A29">
            <v>19</v>
          </cell>
          <cell r="B29" t="str">
            <v>Carpas</v>
          </cell>
          <cell r="C29" t="str">
            <v>Und</v>
          </cell>
          <cell r="D29">
            <v>12566400</v>
          </cell>
        </row>
        <row r="30">
          <cell r="A30">
            <v>20</v>
          </cell>
          <cell r="B30" t="str">
            <v>Techos</v>
          </cell>
          <cell r="C30" t="str">
            <v>Und</v>
          </cell>
          <cell r="D30">
            <v>18404064</v>
          </cell>
        </row>
        <row r="31">
          <cell r="A31">
            <v>21</v>
          </cell>
          <cell r="B31" t="str">
            <v>Techo alargado 6"</v>
          </cell>
          <cell r="C31" t="str">
            <v>Und</v>
          </cell>
          <cell r="D31">
            <v>19312272</v>
          </cell>
        </row>
        <row r="32">
          <cell r="A32">
            <v>22</v>
          </cell>
          <cell r="B32" t="str">
            <v>Cabina</v>
          </cell>
          <cell r="C32" t="str">
            <v>Und</v>
          </cell>
          <cell r="D32">
            <v>20848800</v>
          </cell>
        </row>
        <row r="33">
          <cell r="A33">
            <v>23</v>
          </cell>
          <cell r="B33" t="str">
            <v>Cabina alargada</v>
          </cell>
          <cell r="C33" t="str">
            <v>Und</v>
          </cell>
          <cell r="D33">
            <v>21248640</v>
          </cell>
        </row>
        <row r="34">
          <cell r="A34">
            <v>24</v>
          </cell>
          <cell r="B34" t="str">
            <v>Bandas de frenos</v>
          </cell>
          <cell r="C34" t="str">
            <v>Und</v>
          </cell>
          <cell r="D34">
            <v>140000</v>
          </cell>
        </row>
        <row r="35">
          <cell r="A35">
            <v>25</v>
          </cell>
          <cell r="B35" t="str">
            <v>Pastillas de frenos</v>
          </cell>
          <cell r="C35" t="str">
            <v>Und</v>
          </cell>
          <cell r="D35">
            <v>1348032</v>
          </cell>
        </row>
        <row r="36">
          <cell r="A36">
            <v>26</v>
          </cell>
          <cell r="B36" t="str">
            <v>Luces</v>
          </cell>
          <cell r="C36" t="str">
            <v>Und</v>
          </cell>
          <cell r="D36">
            <v>2998800</v>
          </cell>
        </row>
        <row r="37">
          <cell r="A37">
            <v>27</v>
          </cell>
          <cell r="B37" t="str">
            <v>Juego de empaques para puertas</v>
          </cell>
          <cell r="C37" t="str">
            <v>Par</v>
          </cell>
          <cell r="D37">
            <v>1302336</v>
          </cell>
        </row>
        <row r="38">
          <cell r="A38">
            <v>28</v>
          </cell>
          <cell r="B38" t="str">
            <v>Juego de empaques para vidrios</v>
          </cell>
          <cell r="C38" t="str">
            <v>Par</v>
          </cell>
          <cell r="D38">
            <v>1273776</v>
          </cell>
        </row>
        <row r="39">
          <cell r="A39">
            <v>29</v>
          </cell>
          <cell r="B39" t="str">
            <v>Juegos de Chapas</v>
          </cell>
          <cell r="C39" t="str">
            <v>Par</v>
          </cell>
          <cell r="D39">
            <v>1410864</v>
          </cell>
        </row>
        <row r="40">
          <cell r="A40">
            <v>30</v>
          </cell>
          <cell r="B40" t="str">
            <v>Chapa Trasera</v>
          </cell>
          <cell r="C40" t="str">
            <v>Und</v>
          </cell>
          <cell r="D40">
            <v>896784</v>
          </cell>
        </row>
        <row r="41">
          <cell r="A41">
            <v>31</v>
          </cell>
          <cell r="B41" t="str">
            <v>Forros para cojineria</v>
          </cell>
          <cell r="C41" t="str">
            <v>Und</v>
          </cell>
          <cell r="D41">
            <v>2100000</v>
          </cell>
        </row>
        <row r="42">
          <cell r="A42">
            <v>32</v>
          </cell>
          <cell r="B42" t="str">
            <v>Emblema Lateral</v>
          </cell>
          <cell r="C42" t="str">
            <v>Und</v>
          </cell>
          <cell r="D42">
            <v>1024047.36</v>
          </cell>
        </row>
        <row r="43">
          <cell r="A43">
            <v>33</v>
          </cell>
          <cell r="B43" t="str">
            <v>Emblema Frontal</v>
          </cell>
          <cell r="C43" t="str">
            <v>Und</v>
          </cell>
          <cell r="D43">
            <v>1607699.52</v>
          </cell>
        </row>
        <row r="44">
          <cell r="A44">
            <v>34</v>
          </cell>
          <cell r="B44" t="str">
            <v>Emblema Trasero</v>
          </cell>
          <cell r="C44" t="str">
            <v>Und</v>
          </cell>
          <cell r="D44">
            <v>1170388.8</v>
          </cell>
        </row>
        <row r="45">
          <cell r="A45">
            <v>35</v>
          </cell>
          <cell r="B45" t="str">
            <v>Emblema Trasero pasajero</v>
          </cell>
          <cell r="C45" t="str">
            <v>Und</v>
          </cell>
          <cell r="D45">
            <v>955103.5199999999</v>
          </cell>
        </row>
        <row r="46">
          <cell r="A46">
            <v>36</v>
          </cell>
          <cell r="B46" t="str">
            <v>Juntas de caucho</v>
          </cell>
          <cell r="C46" t="str">
            <v>Und</v>
          </cell>
          <cell r="D46">
            <v>749700</v>
          </cell>
        </row>
        <row r="47">
          <cell r="A47">
            <v>37</v>
          </cell>
          <cell r="B47" t="str">
            <v>Juego de Manijas</v>
          </cell>
          <cell r="C47" t="str">
            <v>Par</v>
          </cell>
          <cell r="D47">
            <v>1819843.2</v>
          </cell>
        </row>
        <row r="48">
          <cell r="A48">
            <v>38</v>
          </cell>
          <cell r="B48" t="str">
            <v>Radiadores de agua</v>
          </cell>
          <cell r="C48" t="str">
            <v>Und</v>
          </cell>
          <cell r="D48">
            <v>7094304</v>
          </cell>
        </row>
        <row r="49">
          <cell r="A49">
            <v>39</v>
          </cell>
          <cell r="B49" t="str">
            <v>Sistema de escape (Tuberia y silenciadores)</v>
          </cell>
          <cell r="C49" t="str">
            <v>Und</v>
          </cell>
          <cell r="D49">
            <v>11424000</v>
          </cell>
        </row>
        <row r="50">
          <cell r="A50">
            <v>40</v>
          </cell>
          <cell r="B50" t="str">
            <v>Servicio de Cincado</v>
          </cell>
          <cell r="C50" t="str">
            <v>Servicio</v>
          </cell>
          <cell r="D50">
            <v>266560</v>
          </cell>
        </row>
        <row r="51">
          <cell r="A51">
            <v>41</v>
          </cell>
          <cell r="B51" t="str">
            <v>Servicio de Sunblasting</v>
          </cell>
          <cell r="C51" t="str">
            <v>Servicio</v>
          </cell>
          <cell r="D51">
            <v>1500000</v>
          </cell>
        </row>
        <row r="52">
          <cell r="A52">
            <v>42</v>
          </cell>
          <cell r="B52" t="str">
            <v>Pintura, disolvente, base, transparente</v>
          </cell>
          <cell r="C52" t="str">
            <v>Galón</v>
          </cell>
          <cell r="D52">
            <v>700000</v>
          </cell>
        </row>
        <row r="53">
          <cell r="A53">
            <v>43</v>
          </cell>
        </row>
        <row r="54">
          <cell r="A54">
            <v>44</v>
          </cell>
          <cell r="B54" t="str">
            <v>Transporte Internacional</v>
          </cell>
          <cell r="C54" t="str">
            <v xml:space="preserve">Trayecto </v>
          </cell>
          <cell r="D54">
            <v>14968000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8">
          <cell r="A8" t="str">
            <v>CODIGO</v>
          </cell>
          <cell r="B8" t="str">
            <v>NOMBRE</v>
          </cell>
          <cell r="C8" t="str">
            <v>PRECIO DE</v>
          </cell>
          <cell r="D8" t="str">
            <v>COSTO</v>
          </cell>
          <cell r="E8" t="str">
            <v>COSTO</v>
          </cell>
          <cell r="F8" t="str">
            <v>MARGEN</v>
          </cell>
          <cell r="G8" t="str">
            <v>MARGEN EN</v>
          </cell>
          <cell r="H8" t="str">
            <v>COSTO</v>
          </cell>
          <cell r="I8" t="str">
            <v>COSTO</v>
          </cell>
          <cell r="J8" t="str">
            <v>COSTO</v>
          </cell>
          <cell r="K8" t="str">
            <v>UTILIDAD</v>
          </cell>
          <cell r="L8" t="str">
            <v>UTILIDAD</v>
          </cell>
          <cell r="M8" t="str">
            <v>UNIDADES</v>
          </cell>
        </row>
        <row r="9">
          <cell r="C9" t="str">
            <v>VENTA</v>
          </cell>
          <cell r="D9" t="str">
            <v>VARIABLE</v>
          </cell>
          <cell r="E9" t="str">
            <v>VAR %</v>
          </cell>
          <cell r="F9" t="str">
            <v>CONTRIBUCION</v>
          </cell>
          <cell r="G9" t="str">
            <v>PORCENTAJE</v>
          </cell>
          <cell r="H9" t="str">
            <v>FIJO</v>
          </cell>
          <cell r="I9" t="str">
            <v>FIJO EN %</v>
          </cell>
          <cell r="J9" t="str">
            <v>TOTAL</v>
          </cell>
          <cell r="L9" t="str">
            <v>EN %</v>
          </cell>
          <cell r="M9" t="str">
            <v>PROMEDIO MES</v>
          </cell>
        </row>
        <row r="10">
          <cell r="A10">
            <v>1</v>
          </cell>
          <cell r="B10" t="str">
            <v>FJ43 Cabinada Restauración al 100%</v>
          </cell>
          <cell r="C10">
            <v>700000000</v>
          </cell>
          <cell r="D10">
            <v>301840178.72000003</v>
          </cell>
          <cell r="E10">
            <v>0.43120025531428574</v>
          </cell>
          <cell r="F10">
            <v>398159821.27999997</v>
          </cell>
          <cell r="G10">
            <v>0.56879974468571426</v>
          </cell>
          <cell r="H10">
            <v>22775154.492440738</v>
          </cell>
          <cell r="I10">
            <v>3.2535934989201057E-2</v>
          </cell>
          <cell r="J10">
            <v>324615333.21244079</v>
          </cell>
          <cell r="K10">
            <v>375384666.78755921</v>
          </cell>
          <cell r="L10">
            <v>0.53626380969651311</v>
          </cell>
          <cell r="M10">
            <v>2</v>
          </cell>
        </row>
        <row r="11">
          <cell r="A11">
            <v>2</v>
          </cell>
          <cell r="B11" t="str">
            <v>FJ 43 Carpada Restauración 100%</v>
          </cell>
          <cell r="C11">
            <v>700000000</v>
          </cell>
          <cell r="D11">
            <v>301840178.72000003</v>
          </cell>
          <cell r="E11">
            <v>0.43120025531428574</v>
          </cell>
          <cell r="F11">
            <v>398159821.27999997</v>
          </cell>
          <cell r="G11">
            <v>0.56879974468571426</v>
          </cell>
          <cell r="H11">
            <v>22775154.492440738</v>
          </cell>
          <cell r="I11">
            <v>3.2535934989201057E-2</v>
          </cell>
          <cell r="J11">
            <v>324615333.21244079</v>
          </cell>
          <cell r="K11">
            <v>375384666.78755921</v>
          </cell>
          <cell r="L11">
            <v>0.53626380969651311</v>
          </cell>
          <cell r="M11">
            <v>2</v>
          </cell>
        </row>
        <row r="12">
          <cell r="A12">
            <v>3</v>
          </cell>
          <cell r="B12">
            <v>0</v>
          </cell>
          <cell r="C12" t="str">
            <v/>
          </cell>
          <cell r="D12">
            <v>0</v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>
            <v>1</v>
          </cell>
        </row>
        <row r="13">
          <cell r="A13">
            <v>4</v>
          </cell>
          <cell r="B13" t="str">
            <v>FJ 62 Restauración 100%</v>
          </cell>
          <cell r="C13">
            <v>700000000</v>
          </cell>
          <cell r="D13">
            <v>308840178.72000003</v>
          </cell>
          <cell r="E13">
            <v>0.44120025531428575</v>
          </cell>
          <cell r="F13">
            <v>391159821.27999997</v>
          </cell>
          <cell r="G13">
            <v>0.55879974468571425</v>
          </cell>
          <cell r="H13">
            <v>22775154.492440738</v>
          </cell>
          <cell r="I13">
            <v>3.2535934989201057E-2</v>
          </cell>
          <cell r="J13">
            <v>331615333.21244079</v>
          </cell>
          <cell r="K13">
            <v>368384666.78755921</v>
          </cell>
          <cell r="L13">
            <v>0.52626380969651321</v>
          </cell>
          <cell r="M13">
            <v>2</v>
          </cell>
        </row>
        <row r="14">
          <cell r="A14">
            <v>5</v>
          </cell>
          <cell r="B14">
            <v>0</v>
          </cell>
          <cell r="C14" t="str">
            <v/>
          </cell>
          <cell r="D14">
            <v>0</v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 t="str">
            <v/>
          </cell>
          <cell r="L14" t="str">
            <v/>
          </cell>
        </row>
        <row r="15">
          <cell r="A15">
            <v>6</v>
          </cell>
          <cell r="B15" t="str">
            <v>FJ 40 Restauración 100%</v>
          </cell>
          <cell r="C15">
            <v>700000000</v>
          </cell>
          <cell r="D15">
            <v>291840178.72000003</v>
          </cell>
          <cell r="E15">
            <v>0.41691454102857145</v>
          </cell>
          <cell r="F15">
            <v>408159821.27999997</v>
          </cell>
          <cell r="G15">
            <v>0.58308545897142849</v>
          </cell>
          <cell r="H15">
            <v>22775154.492440738</v>
          </cell>
          <cell r="I15">
            <v>3.2535934989201057E-2</v>
          </cell>
          <cell r="J15">
            <v>314615333.21244079</v>
          </cell>
          <cell r="K15">
            <v>385384666.78755921</v>
          </cell>
          <cell r="L15">
            <v>0.55054952398222745</v>
          </cell>
          <cell r="M15">
            <v>2</v>
          </cell>
        </row>
        <row r="16">
          <cell r="B16" t="str">
            <v>Proyecto 1.1</v>
          </cell>
          <cell r="C16" t="str">
            <v/>
          </cell>
          <cell r="D16">
            <v>0</v>
          </cell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</row>
        <row r="17">
          <cell r="A17">
            <v>8</v>
          </cell>
          <cell r="B17" t="str">
            <v xml:space="preserve"> FJ45 Pick Up Restauración 100%</v>
          </cell>
          <cell r="C17">
            <v>700000000</v>
          </cell>
          <cell r="D17">
            <v>291840178.72000003</v>
          </cell>
          <cell r="E17">
            <v>0.41691454102857145</v>
          </cell>
          <cell r="F17">
            <v>408159821.27999997</v>
          </cell>
          <cell r="G17">
            <v>0.58308545897142849</v>
          </cell>
          <cell r="H17">
            <v>22775154.492440738</v>
          </cell>
          <cell r="I17">
            <v>3.2535934989201057E-2</v>
          </cell>
          <cell r="J17">
            <v>314615333.21244079</v>
          </cell>
          <cell r="K17">
            <v>385384666.78755921</v>
          </cell>
          <cell r="L17">
            <v>0.55054952398222745</v>
          </cell>
          <cell r="M17">
            <v>1</v>
          </cell>
        </row>
        <row r="18">
          <cell r="B18" t="str">
            <v>Proyecto 2.1</v>
          </cell>
          <cell r="C18" t="str">
            <v/>
          </cell>
          <cell r="D18">
            <v>0</v>
          </cell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 t="str">
            <v/>
          </cell>
          <cell r="L18" t="str">
            <v/>
          </cell>
        </row>
        <row r="19">
          <cell r="A19">
            <v>10</v>
          </cell>
          <cell r="B19" t="str">
            <v>FJ42 Troopy Restauración 100%</v>
          </cell>
          <cell r="C19">
            <v>700000000</v>
          </cell>
          <cell r="D19">
            <v>291840178.72000003</v>
          </cell>
          <cell r="E19">
            <v>0.41691454102857145</v>
          </cell>
          <cell r="F19">
            <v>408159821.27999997</v>
          </cell>
          <cell r="G19">
            <v>0.58308545897142849</v>
          </cell>
          <cell r="H19">
            <v>22775154.492440738</v>
          </cell>
          <cell r="I19">
            <v>3.2535934989201057E-2</v>
          </cell>
          <cell r="J19">
            <v>314615333.21244079</v>
          </cell>
          <cell r="K19">
            <v>385384666.78755921</v>
          </cell>
          <cell r="L19">
            <v>0.55054952398222745</v>
          </cell>
          <cell r="M19">
            <v>1</v>
          </cell>
        </row>
        <row r="20">
          <cell r="A20">
            <v>11</v>
          </cell>
          <cell r="B20" t="str">
            <v>Proyecto 3.1</v>
          </cell>
          <cell r="C20" t="str">
            <v/>
          </cell>
          <cell r="D20">
            <v>0</v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  <cell r="L20" t="str">
            <v/>
          </cell>
        </row>
        <row r="21">
          <cell r="A21">
            <v>12</v>
          </cell>
          <cell r="B21" t="str">
            <v>FJ43 Cabinada Restauración 50%</v>
          </cell>
          <cell r="C21">
            <v>700000000</v>
          </cell>
          <cell r="D21">
            <v>235543618.71999997</v>
          </cell>
          <cell r="E21">
            <v>0.33649088388571424</v>
          </cell>
          <cell r="F21">
            <v>464456381.28000003</v>
          </cell>
          <cell r="G21">
            <v>0.66350911611428576</v>
          </cell>
          <cell r="H21">
            <v>13665092.695464443</v>
          </cell>
          <cell r="I21">
            <v>1.9521560993520634E-2</v>
          </cell>
          <cell r="J21">
            <v>249208711.4154644</v>
          </cell>
          <cell r="K21">
            <v>450791288.5845356</v>
          </cell>
          <cell r="L21">
            <v>0.64398755512076511</v>
          </cell>
          <cell r="M21">
            <v>2</v>
          </cell>
        </row>
        <row r="22">
          <cell r="A22">
            <v>13</v>
          </cell>
          <cell r="B22" t="str">
            <v>FJ43 Carpada Restauración 50%</v>
          </cell>
          <cell r="C22">
            <v>700000000</v>
          </cell>
          <cell r="D22">
            <v>235543618.71999997</v>
          </cell>
          <cell r="E22">
            <v>0.33649088388571424</v>
          </cell>
          <cell r="F22">
            <v>464456381.28000003</v>
          </cell>
          <cell r="G22">
            <v>0.66350911611428576</v>
          </cell>
          <cell r="H22">
            <v>13665092.695464443</v>
          </cell>
          <cell r="I22">
            <v>1.9521560993520634E-2</v>
          </cell>
          <cell r="J22">
            <v>249208711.4154644</v>
          </cell>
          <cell r="K22">
            <v>450791288.5845356</v>
          </cell>
          <cell r="L22">
            <v>0.64398755512076511</v>
          </cell>
          <cell r="M22">
            <v>2</v>
          </cell>
        </row>
        <row r="23">
          <cell r="A23">
            <v>14</v>
          </cell>
          <cell r="B23" t="str">
            <v>FJ 62 Restauración 50%</v>
          </cell>
          <cell r="C23">
            <v>700000000</v>
          </cell>
          <cell r="D23">
            <v>222621302.39999998</v>
          </cell>
          <cell r="E23">
            <v>0.31803043199999997</v>
          </cell>
          <cell r="F23">
            <v>477378697.60000002</v>
          </cell>
          <cell r="G23">
            <v>0.68196956800000008</v>
          </cell>
          <cell r="H23">
            <v>13665092.695464443</v>
          </cell>
          <cell r="I23">
            <v>1.9521560993520634E-2</v>
          </cell>
          <cell r="J23">
            <v>236286395.09546441</v>
          </cell>
          <cell r="K23">
            <v>463713604.90453559</v>
          </cell>
          <cell r="L23">
            <v>0.66244800700647943</v>
          </cell>
          <cell r="M23">
            <v>2</v>
          </cell>
        </row>
        <row r="24">
          <cell r="A24">
            <v>15</v>
          </cell>
          <cell r="B24" t="str">
            <v>FJ 40 Restauración 50%</v>
          </cell>
          <cell r="C24">
            <v>700000000</v>
          </cell>
          <cell r="D24">
            <v>194143818.75771397</v>
          </cell>
          <cell r="E24">
            <v>0.27734831251101999</v>
          </cell>
          <cell r="F24">
            <v>505856181.24228603</v>
          </cell>
          <cell r="G24">
            <v>0.72265168748898001</v>
          </cell>
          <cell r="H24">
            <v>13665092.695464443</v>
          </cell>
          <cell r="I24">
            <v>1.9521560993520634E-2</v>
          </cell>
          <cell r="J24">
            <v>207808911.45317841</v>
          </cell>
          <cell r="K24">
            <v>492191088.54682159</v>
          </cell>
          <cell r="L24">
            <v>0.70313012649545947</v>
          </cell>
          <cell r="M24">
            <v>2</v>
          </cell>
        </row>
        <row r="25">
          <cell r="A25">
            <v>16</v>
          </cell>
          <cell r="B25" t="str">
            <v xml:space="preserve"> FJ45 Pick Up Restauración 50%</v>
          </cell>
          <cell r="C25">
            <v>700000000</v>
          </cell>
          <cell r="D25">
            <v>217621302.39999998</v>
          </cell>
          <cell r="E25">
            <v>0.3108875748571428</v>
          </cell>
          <cell r="F25">
            <v>482378697.60000002</v>
          </cell>
          <cell r="G25">
            <v>0.6891124251428572</v>
          </cell>
          <cell r="H25">
            <v>13665092.695464443</v>
          </cell>
          <cell r="I25">
            <v>1.9521560993520634E-2</v>
          </cell>
          <cell r="J25">
            <v>231286395.09546441</v>
          </cell>
          <cell r="K25">
            <v>468713604.90453559</v>
          </cell>
          <cell r="L25">
            <v>0.66959086414933655</v>
          </cell>
          <cell r="M25">
            <v>1</v>
          </cell>
        </row>
        <row r="26">
          <cell r="A26">
            <v>17</v>
          </cell>
          <cell r="B26" t="str">
            <v>FJ42 Troopy Restauraciín 50%</v>
          </cell>
          <cell r="C26">
            <v>700000000</v>
          </cell>
          <cell r="D26">
            <v>220543618.71999997</v>
          </cell>
          <cell r="E26">
            <v>0.31506231245714283</v>
          </cell>
          <cell r="F26">
            <v>479456381.28000003</v>
          </cell>
          <cell r="G26">
            <v>0.68493768754285722</v>
          </cell>
          <cell r="H26">
            <v>13665092.695464443</v>
          </cell>
          <cell r="I26">
            <v>1.9521560993520634E-2</v>
          </cell>
          <cell r="J26">
            <v>234208711.4154644</v>
          </cell>
          <cell r="K26">
            <v>465791288.5845356</v>
          </cell>
          <cell r="L26">
            <v>0.66541612654933657</v>
          </cell>
          <cell r="M26">
            <v>1</v>
          </cell>
        </row>
        <row r="27">
          <cell r="A27">
            <v>18</v>
          </cell>
          <cell r="B27" t="str">
            <v>FJ43 Cabinada Restauración 20%</v>
          </cell>
          <cell r="C27">
            <v>700000000</v>
          </cell>
          <cell r="D27">
            <v>220664134.39999998</v>
          </cell>
          <cell r="E27">
            <v>0.3152344777142857</v>
          </cell>
          <cell r="F27">
            <v>479335865.60000002</v>
          </cell>
          <cell r="G27">
            <v>0.6847655222857143</v>
          </cell>
          <cell r="H27">
            <v>9110061.7969762962</v>
          </cell>
          <cell r="I27">
            <v>1.3014373995680423E-2</v>
          </cell>
          <cell r="J27">
            <v>229774196.19697627</v>
          </cell>
          <cell r="K27">
            <v>470225803.8030237</v>
          </cell>
          <cell r="L27">
            <v>0.67175114829003391</v>
          </cell>
          <cell r="M27">
            <v>2</v>
          </cell>
        </row>
        <row r="28">
          <cell r="A28">
            <v>19</v>
          </cell>
          <cell r="B28" t="str">
            <v>FJ43 Carpada Restauración 20%</v>
          </cell>
          <cell r="C28">
            <v>700000000</v>
          </cell>
          <cell r="D28">
            <v>220664134.39999998</v>
          </cell>
          <cell r="E28">
            <v>0.3152344777142857</v>
          </cell>
          <cell r="F28">
            <v>479335865.60000002</v>
          </cell>
          <cell r="G28">
            <v>0.6847655222857143</v>
          </cell>
          <cell r="H28">
            <v>9110061.7969762962</v>
          </cell>
          <cell r="I28">
            <v>1.3014373995680423E-2</v>
          </cell>
          <cell r="J28">
            <v>229774196.19697627</v>
          </cell>
          <cell r="K28">
            <v>470225803.8030237</v>
          </cell>
          <cell r="L28">
            <v>0.67175114829003391</v>
          </cell>
          <cell r="M28">
            <v>2</v>
          </cell>
        </row>
        <row r="29">
          <cell r="A29">
            <v>20</v>
          </cell>
          <cell r="B29" t="str">
            <v>FJ 62 Restauración 20%</v>
          </cell>
          <cell r="C29">
            <v>700000000</v>
          </cell>
          <cell r="D29">
            <v>200664134.39999998</v>
          </cell>
          <cell r="E29">
            <v>0.28666304914285712</v>
          </cell>
          <cell r="F29">
            <v>499335865.60000002</v>
          </cell>
          <cell r="G29">
            <v>0.71333695085714288</v>
          </cell>
          <cell r="H29">
            <v>9110061.7969762962</v>
          </cell>
          <cell r="I29">
            <v>1.3014373995680423E-2</v>
          </cell>
          <cell r="J29">
            <v>209774196.19697627</v>
          </cell>
          <cell r="K29">
            <v>490225803.8030237</v>
          </cell>
          <cell r="L29">
            <v>0.70032257686146238</v>
          </cell>
          <cell r="M29">
            <v>2</v>
          </cell>
        </row>
        <row r="30">
          <cell r="A30">
            <v>21</v>
          </cell>
          <cell r="B30" t="str">
            <v>FJ 40 Restauración 20%</v>
          </cell>
          <cell r="C30">
            <v>700000000</v>
          </cell>
          <cell r="D30">
            <v>220664134.39999998</v>
          </cell>
          <cell r="E30">
            <v>0.3152344777142857</v>
          </cell>
          <cell r="F30">
            <v>479335865.60000002</v>
          </cell>
          <cell r="G30">
            <v>0.6847655222857143</v>
          </cell>
          <cell r="H30">
            <v>9110061.7969762962</v>
          </cell>
          <cell r="I30">
            <v>1.3014373995680423E-2</v>
          </cell>
          <cell r="J30">
            <v>229774196.19697627</v>
          </cell>
          <cell r="K30">
            <v>470225803.8030237</v>
          </cell>
          <cell r="L30">
            <v>0.67175114829003391</v>
          </cell>
          <cell r="M30">
            <v>2</v>
          </cell>
        </row>
        <row r="31">
          <cell r="A31">
            <v>22</v>
          </cell>
          <cell r="B31" t="str">
            <v>FJ42 Troopy Restauración 20%</v>
          </cell>
          <cell r="C31">
            <v>700000000</v>
          </cell>
          <cell r="D31">
            <v>220664134.39999998</v>
          </cell>
          <cell r="E31">
            <v>0.3152344777142857</v>
          </cell>
          <cell r="F31">
            <v>479335865.60000002</v>
          </cell>
          <cell r="G31">
            <v>0.6847655222857143</v>
          </cell>
          <cell r="H31">
            <v>9110061.7969762962</v>
          </cell>
          <cell r="I31">
            <v>1.3014373995680423E-2</v>
          </cell>
          <cell r="J31">
            <v>229774196.19697627</v>
          </cell>
          <cell r="K31">
            <v>470225803.8030237</v>
          </cell>
          <cell r="L31">
            <v>0.67175114829003391</v>
          </cell>
          <cell r="M31">
            <v>1</v>
          </cell>
        </row>
        <row r="32">
          <cell r="A32">
            <v>23</v>
          </cell>
          <cell r="B32" t="str">
            <v xml:space="preserve"> FJ45 Pick Up Restauración 20%</v>
          </cell>
          <cell r="C32">
            <v>700000000</v>
          </cell>
          <cell r="D32">
            <v>220664134.39999998</v>
          </cell>
          <cell r="E32">
            <v>0.3152344777142857</v>
          </cell>
          <cell r="F32">
            <v>479335865.60000002</v>
          </cell>
          <cell r="G32">
            <v>0.6847655222857143</v>
          </cell>
          <cell r="H32">
            <v>9110061.7969762962</v>
          </cell>
          <cell r="I32">
            <v>1.3014373995680423E-2</v>
          </cell>
          <cell r="J32">
            <v>229774196.19697627</v>
          </cell>
          <cell r="K32">
            <v>470225803.8030237</v>
          </cell>
          <cell r="L32">
            <v>0.67175114829003391</v>
          </cell>
          <cell r="M32">
            <v>1</v>
          </cell>
        </row>
        <row r="33">
          <cell r="A33">
            <v>24</v>
          </cell>
          <cell r="B33">
            <v>0</v>
          </cell>
          <cell r="C33">
            <v>0</v>
          </cell>
          <cell r="D33" t="str">
            <v/>
          </cell>
          <cell r="E33" t="str">
            <v/>
          </cell>
          <cell r="F33" t="str">
            <v xml:space="preserve"> </v>
          </cell>
          <cell r="G33" t="str">
            <v xml:space="preserve"> </v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</row>
        <row r="34">
          <cell r="A34">
            <v>25</v>
          </cell>
          <cell r="B34">
            <v>0</v>
          </cell>
          <cell r="C34">
            <v>0</v>
          </cell>
          <cell r="D34" t="str">
            <v/>
          </cell>
          <cell r="E34" t="str">
            <v/>
          </cell>
          <cell r="F34" t="str">
            <v xml:space="preserve"> </v>
          </cell>
          <cell r="G34" t="str">
            <v xml:space="preserve"> </v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</row>
        <row r="35">
          <cell r="A35">
            <v>26</v>
          </cell>
          <cell r="B35">
            <v>0</v>
          </cell>
          <cell r="C35">
            <v>0</v>
          </cell>
          <cell r="D35" t="str">
            <v/>
          </cell>
          <cell r="E35" t="str">
            <v/>
          </cell>
          <cell r="F35" t="str">
            <v xml:space="preserve"> </v>
          </cell>
          <cell r="G35" t="str">
            <v xml:space="preserve"> </v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</row>
        <row r="36">
          <cell r="A36">
            <v>27</v>
          </cell>
          <cell r="B36">
            <v>0</v>
          </cell>
          <cell r="C36">
            <v>0</v>
          </cell>
          <cell r="D36" t="str">
            <v/>
          </cell>
          <cell r="E36" t="str">
            <v/>
          </cell>
          <cell r="F36" t="str">
            <v xml:space="preserve"> </v>
          </cell>
          <cell r="G36" t="str">
            <v xml:space="preserve"> </v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</row>
        <row r="37">
          <cell r="A37">
            <v>28</v>
          </cell>
          <cell r="B37">
            <v>0</v>
          </cell>
          <cell r="C37">
            <v>0</v>
          </cell>
          <cell r="D37" t="str">
            <v/>
          </cell>
          <cell r="E37" t="str">
            <v/>
          </cell>
          <cell r="F37" t="str">
            <v xml:space="preserve"> </v>
          </cell>
          <cell r="G37" t="str">
            <v xml:space="preserve"> </v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</row>
        <row r="38">
          <cell r="A38">
            <v>29</v>
          </cell>
          <cell r="B38">
            <v>0</v>
          </cell>
          <cell r="C38">
            <v>0</v>
          </cell>
          <cell r="D38" t="str">
            <v/>
          </cell>
          <cell r="E38" t="str">
            <v/>
          </cell>
          <cell r="F38" t="str">
            <v xml:space="preserve"> </v>
          </cell>
          <cell r="G38" t="str">
            <v xml:space="preserve"> </v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</row>
      </sheetData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Insumos-Materia Primas"/>
      <sheetName val="Producto 1"/>
      <sheetName val="Producto 2"/>
      <sheetName val="Producto 3"/>
      <sheetName val="Producto 4"/>
      <sheetName val="Producto 5"/>
      <sheetName val="Producto 6"/>
      <sheetName val="Producto 7"/>
      <sheetName val="producto 8"/>
      <sheetName val="Producto 9"/>
      <sheetName val="Producto 10"/>
      <sheetName val="Producto 11"/>
      <sheetName val="Producto 12"/>
      <sheetName val="Producto 13"/>
      <sheetName val="Producto 14"/>
      <sheetName val="Producto 15"/>
      <sheetName val="Producto 16"/>
      <sheetName val="Producto 17"/>
      <sheetName val="Otros 1"/>
      <sheetName val="Producto 18"/>
      <sheetName val="11"/>
      <sheetName val="12"/>
      <sheetName val="13"/>
      <sheetName val="14"/>
      <sheetName val="15"/>
      <sheetName val="Otro 15"/>
      <sheetName val="Otro 16"/>
      <sheetName val="Consolidado"/>
      <sheetName val="Activos Fijos"/>
      <sheetName val="Nómina Administración"/>
      <sheetName val="Nómina producción"/>
      <sheetName val="Costos y Gastos Fijos"/>
      <sheetName val="Equilibrio"/>
      <sheetName val="Datos Iniciales"/>
      <sheetName val="Plan de Amortización"/>
    </sheetNames>
    <sheetDataSet>
      <sheetData sheetId="0"/>
      <sheetData sheetId="1">
        <row r="10">
          <cell r="A10" t="str">
            <v>Código</v>
          </cell>
          <cell r="B10" t="str">
            <v>Materia Prima / Insumos</v>
          </cell>
          <cell r="C10" t="str">
            <v>Unidad de Medida</v>
          </cell>
          <cell r="D10" t="str">
            <v>Valor de compra</v>
          </cell>
        </row>
        <row r="11">
          <cell r="A11">
            <v>1</v>
          </cell>
          <cell r="B11"/>
          <cell r="C11"/>
          <cell r="D11"/>
        </row>
        <row r="12">
          <cell r="A12">
            <v>2</v>
          </cell>
          <cell r="B12"/>
          <cell r="C12"/>
          <cell r="D12"/>
        </row>
        <row r="13">
          <cell r="A13">
            <v>3</v>
          </cell>
          <cell r="B13"/>
          <cell r="C13"/>
          <cell r="D13"/>
        </row>
        <row r="14">
          <cell r="A14">
            <v>4</v>
          </cell>
          <cell r="B14"/>
          <cell r="C14"/>
          <cell r="D14"/>
        </row>
        <row r="15">
          <cell r="A15">
            <v>5</v>
          </cell>
          <cell r="B15"/>
          <cell r="C15"/>
          <cell r="D15"/>
        </row>
        <row r="16">
          <cell r="A16">
            <v>6</v>
          </cell>
          <cell r="B16"/>
          <cell r="C16"/>
          <cell r="D16"/>
        </row>
        <row r="17">
          <cell r="A17">
            <v>7</v>
          </cell>
          <cell r="B17"/>
          <cell r="C17"/>
          <cell r="D17"/>
        </row>
        <row r="18">
          <cell r="A18">
            <v>8</v>
          </cell>
          <cell r="B18"/>
          <cell r="C18"/>
          <cell r="D18"/>
        </row>
        <row r="19">
          <cell r="A19">
            <v>9</v>
          </cell>
          <cell r="B19"/>
          <cell r="C19"/>
          <cell r="D19"/>
        </row>
        <row r="20">
          <cell r="A20">
            <v>10</v>
          </cell>
          <cell r="B20"/>
          <cell r="C20"/>
          <cell r="D20"/>
        </row>
        <row r="21">
          <cell r="A21">
            <v>11</v>
          </cell>
          <cell r="B21"/>
          <cell r="C21"/>
          <cell r="D21"/>
        </row>
        <row r="22">
          <cell r="A22">
            <v>12</v>
          </cell>
          <cell r="B22"/>
          <cell r="C22"/>
          <cell r="D22"/>
        </row>
        <row r="23">
          <cell r="A23">
            <v>13</v>
          </cell>
          <cell r="B23"/>
          <cell r="C23"/>
          <cell r="D23"/>
        </row>
        <row r="24">
          <cell r="A24">
            <v>14</v>
          </cell>
          <cell r="B24"/>
          <cell r="C24"/>
          <cell r="D24"/>
        </row>
        <row r="25">
          <cell r="A25">
            <v>15</v>
          </cell>
          <cell r="B25"/>
          <cell r="C25"/>
          <cell r="D25"/>
        </row>
        <row r="26">
          <cell r="A26">
            <v>16</v>
          </cell>
          <cell r="B26"/>
          <cell r="C26"/>
          <cell r="D26"/>
        </row>
        <row r="27">
          <cell r="A27">
            <v>17</v>
          </cell>
          <cell r="B27"/>
          <cell r="C27"/>
          <cell r="D27"/>
        </row>
        <row r="28">
          <cell r="A28">
            <v>18</v>
          </cell>
          <cell r="B28"/>
          <cell r="C28"/>
          <cell r="D28"/>
        </row>
        <row r="29">
          <cell r="A29">
            <v>19</v>
          </cell>
          <cell r="B29"/>
          <cell r="C29"/>
          <cell r="D29"/>
        </row>
        <row r="30">
          <cell r="A30">
            <v>20</v>
          </cell>
          <cell r="B30"/>
          <cell r="C30"/>
          <cell r="D30"/>
        </row>
        <row r="31">
          <cell r="A31">
            <v>21</v>
          </cell>
          <cell r="B31"/>
          <cell r="C31"/>
          <cell r="D31"/>
        </row>
        <row r="32">
          <cell r="A32">
            <v>22</v>
          </cell>
          <cell r="B32"/>
          <cell r="C32"/>
          <cell r="D32"/>
        </row>
        <row r="33">
          <cell r="A33">
            <v>23</v>
          </cell>
          <cell r="B33"/>
          <cell r="C33"/>
          <cell r="D33"/>
        </row>
        <row r="34">
          <cell r="A34">
            <v>24</v>
          </cell>
          <cell r="B34"/>
          <cell r="C34"/>
          <cell r="D34"/>
        </row>
        <row r="35">
          <cell r="A35">
            <v>25</v>
          </cell>
          <cell r="B35"/>
          <cell r="C35"/>
          <cell r="D35"/>
        </row>
        <row r="36">
          <cell r="A36">
            <v>26</v>
          </cell>
          <cell r="B36"/>
          <cell r="C36"/>
          <cell r="D36"/>
        </row>
        <row r="37">
          <cell r="A37">
            <v>27</v>
          </cell>
          <cell r="B37"/>
          <cell r="C37"/>
          <cell r="D37"/>
        </row>
        <row r="38">
          <cell r="A38">
            <v>28</v>
          </cell>
          <cell r="B38"/>
          <cell r="C38"/>
          <cell r="D38"/>
        </row>
        <row r="39">
          <cell r="A39">
            <v>29</v>
          </cell>
          <cell r="B39"/>
          <cell r="C39"/>
          <cell r="D39"/>
        </row>
        <row r="40">
          <cell r="A40">
            <v>30</v>
          </cell>
          <cell r="B40"/>
          <cell r="C40"/>
          <cell r="D40"/>
        </row>
        <row r="41">
          <cell r="A41">
            <v>31</v>
          </cell>
          <cell r="B41"/>
          <cell r="C41"/>
          <cell r="D41"/>
        </row>
        <row r="42">
          <cell r="A42">
            <v>32</v>
          </cell>
          <cell r="B42"/>
          <cell r="C42"/>
          <cell r="D42"/>
        </row>
        <row r="43">
          <cell r="A43">
            <v>33</v>
          </cell>
          <cell r="B43"/>
          <cell r="C43"/>
          <cell r="D43"/>
        </row>
        <row r="44">
          <cell r="A44">
            <v>34</v>
          </cell>
          <cell r="B44"/>
          <cell r="C44"/>
          <cell r="D44"/>
        </row>
        <row r="45">
          <cell r="A45">
            <v>35</v>
          </cell>
          <cell r="B45"/>
          <cell r="C45"/>
          <cell r="D45"/>
        </row>
        <row r="46">
          <cell r="A46">
            <v>36</v>
          </cell>
          <cell r="B46"/>
          <cell r="C46"/>
          <cell r="D46"/>
        </row>
        <row r="47">
          <cell r="A47">
            <v>37</v>
          </cell>
          <cell r="B47"/>
          <cell r="C47"/>
          <cell r="D47"/>
        </row>
        <row r="48">
          <cell r="A48">
            <v>38</v>
          </cell>
          <cell r="B48"/>
          <cell r="C48"/>
          <cell r="D48"/>
        </row>
        <row r="49">
          <cell r="A49">
            <v>39</v>
          </cell>
          <cell r="B49"/>
          <cell r="C49"/>
          <cell r="D49"/>
        </row>
        <row r="50">
          <cell r="A50">
            <v>40</v>
          </cell>
          <cell r="B50"/>
          <cell r="C50"/>
          <cell r="D50"/>
        </row>
        <row r="51">
          <cell r="A51">
            <v>41</v>
          </cell>
          <cell r="B51"/>
          <cell r="C51"/>
          <cell r="D51"/>
        </row>
        <row r="52">
          <cell r="A52">
            <v>42</v>
          </cell>
          <cell r="B52"/>
          <cell r="C52"/>
          <cell r="D52"/>
        </row>
        <row r="53">
          <cell r="A53">
            <v>43</v>
          </cell>
          <cell r="B53"/>
          <cell r="C53"/>
          <cell r="D53"/>
        </row>
        <row r="54">
          <cell r="A54">
            <v>44</v>
          </cell>
          <cell r="B54"/>
          <cell r="C54"/>
          <cell r="D54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8">
          <cell r="A8" t="str">
            <v>CODIGO</v>
          </cell>
          <cell r="B8" t="str">
            <v>NOMBRE</v>
          </cell>
          <cell r="C8" t="str">
            <v>PRECIO DE</v>
          </cell>
          <cell r="D8" t="str">
            <v>COSTO</v>
          </cell>
          <cell r="E8" t="str">
            <v>COSTO</v>
          </cell>
          <cell r="F8" t="str">
            <v>MARGEN</v>
          </cell>
          <cell r="G8" t="str">
            <v>MARGEN EN</v>
          </cell>
          <cell r="H8" t="str">
            <v>COSTO</v>
          </cell>
          <cell r="I8" t="str">
            <v>COSTO</v>
          </cell>
          <cell r="J8" t="str">
            <v>COSTO</v>
          </cell>
          <cell r="K8" t="str">
            <v>UTILIDAD</v>
          </cell>
          <cell r="L8" t="str">
            <v>UTILIDAD</v>
          </cell>
          <cell r="M8" t="str">
            <v>UNIDADES</v>
          </cell>
        </row>
        <row r="9">
          <cell r="A9"/>
          <cell r="B9"/>
          <cell r="C9" t="str">
            <v>VENTA</v>
          </cell>
          <cell r="D9" t="str">
            <v>VARIABLE</v>
          </cell>
          <cell r="E9" t="str">
            <v>VAR %</v>
          </cell>
          <cell r="F9" t="str">
            <v>CONTRIBUCION</v>
          </cell>
          <cell r="G9" t="str">
            <v>PORCENTAJE</v>
          </cell>
          <cell r="H9" t="str">
            <v>FIJO</v>
          </cell>
          <cell r="I9" t="str">
            <v>FIJO EN %</v>
          </cell>
          <cell r="J9" t="str">
            <v>TOTAL</v>
          </cell>
          <cell r="K9"/>
          <cell r="L9" t="str">
            <v>EN %</v>
          </cell>
          <cell r="M9" t="str">
            <v>PROMEDIO MES</v>
          </cell>
        </row>
        <row r="10">
          <cell r="A10">
            <v>1</v>
          </cell>
          <cell r="B10">
            <v>0</v>
          </cell>
          <cell r="C10">
            <v>0</v>
          </cell>
          <cell r="D10">
            <v>0</v>
          </cell>
          <cell r="E10" t="e">
            <v>#DIV/0!</v>
          </cell>
          <cell r="F10">
            <v>0</v>
          </cell>
          <cell r="G10" t="e">
            <v>#DIV/0!</v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  <cell r="L10" t="str">
            <v/>
          </cell>
          <cell r="M10">
            <v>1</v>
          </cell>
        </row>
        <row r="11">
          <cell r="A11">
            <v>2</v>
          </cell>
          <cell r="B11">
            <v>0</v>
          </cell>
          <cell r="C11">
            <v>0</v>
          </cell>
          <cell r="D11">
            <v>0</v>
          </cell>
          <cell r="E11" t="e">
            <v>#DIV/0!</v>
          </cell>
          <cell r="F11">
            <v>0</v>
          </cell>
          <cell r="G11" t="e">
            <v>#DIV/0!</v>
          </cell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/>
          </cell>
          <cell r="M11">
            <v>0</v>
          </cell>
        </row>
        <row r="12">
          <cell r="A12">
            <v>3</v>
          </cell>
          <cell r="B12">
            <v>0</v>
          </cell>
          <cell r="C12" t="str">
            <v/>
          </cell>
          <cell r="D12">
            <v>0</v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>
            <v>1</v>
          </cell>
        </row>
        <row r="13">
          <cell r="A13">
            <v>4</v>
          </cell>
          <cell r="B13">
            <v>0</v>
          </cell>
          <cell r="C13">
            <v>0</v>
          </cell>
          <cell r="D13">
            <v>0</v>
          </cell>
          <cell r="E13" t="e">
            <v>#DIV/0!</v>
          </cell>
          <cell r="F13">
            <v>0</v>
          </cell>
          <cell r="G13" t="e">
            <v>#DIV/0!</v>
          </cell>
          <cell r="H13" t="str">
            <v/>
          </cell>
          <cell r="I13" t="str">
            <v/>
          </cell>
          <cell r="J13" t="str">
            <v/>
          </cell>
          <cell r="K13" t="str">
            <v/>
          </cell>
          <cell r="L13" t="str">
            <v/>
          </cell>
          <cell r="M13">
            <v>2</v>
          </cell>
        </row>
        <row r="14">
          <cell r="A14">
            <v>5</v>
          </cell>
          <cell r="B14">
            <v>0</v>
          </cell>
          <cell r="C14" t="str">
            <v/>
          </cell>
          <cell r="D14">
            <v>0</v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 t="str">
            <v/>
          </cell>
          <cell r="L14" t="str">
            <v/>
          </cell>
          <cell r="M14"/>
        </row>
        <row r="15">
          <cell r="A15">
            <v>6</v>
          </cell>
          <cell r="B15">
            <v>0</v>
          </cell>
          <cell r="C15">
            <v>0</v>
          </cell>
          <cell r="D15">
            <v>0</v>
          </cell>
          <cell r="E15" t="e">
            <v>#DIV/0!</v>
          </cell>
          <cell r="F15">
            <v>0</v>
          </cell>
          <cell r="G15" t="e">
            <v>#DIV/0!</v>
          </cell>
          <cell r="H15" t="str">
            <v/>
          </cell>
          <cell r="I15" t="str">
            <v/>
          </cell>
          <cell r="J15" t="str">
            <v/>
          </cell>
          <cell r="K15" t="str">
            <v/>
          </cell>
          <cell r="L15" t="str">
            <v/>
          </cell>
          <cell r="M15">
            <v>2</v>
          </cell>
        </row>
        <row r="16">
          <cell r="A16"/>
          <cell r="B16" t="str">
            <v>Proyecto 1.1</v>
          </cell>
          <cell r="C16" t="str">
            <v/>
          </cell>
          <cell r="D16">
            <v>0</v>
          </cell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/>
        </row>
        <row r="17">
          <cell r="A17">
            <v>8</v>
          </cell>
          <cell r="B17">
            <v>0</v>
          </cell>
          <cell r="C17">
            <v>0</v>
          </cell>
          <cell r="D17">
            <v>0</v>
          </cell>
          <cell r="E17" t="e">
            <v>#DIV/0!</v>
          </cell>
          <cell r="F17">
            <v>0</v>
          </cell>
          <cell r="G17" t="e">
            <v>#DIV/0!</v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>
            <v>1</v>
          </cell>
        </row>
        <row r="18">
          <cell r="A18"/>
          <cell r="B18" t="str">
            <v>Proyecto 2.1</v>
          </cell>
          <cell r="C18" t="str">
            <v/>
          </cell>
          <cell r="D18">
            <v>0</v>
          </cell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 t="str">
            <v/>
          </cell>
          <cell r="L18" t="str">
            <v/>
          </cell>
          <cell r="M18"/>
        </row>
        <row r="19">
          <cell r="A19">
            <v>10</v>
          </cell>
          <cell r="B19">
            <v>0</v>
          </cell>
          <cell r="C19">
            <v>0</v>
          </cell>
          <cell r="D19">
            <v>0</v>
          </cell>
          <cell r="E19" t="e">
            <v>#DIV/0!</v>
          </cell>
          <cell r="F19">
            <v>0</v>
          </cell>
          <cell r="G19" t="e">
            <v>#DIV/0!</v>
          </cell>
          <cell r="H19" t="str">
            <v/>
          </cell>
          <cell r="I19" t="str">
            <v/>
          </cell>
          <cell r="J19" t="str">
            <v/>
          </cell>
          <cell r="K19" t="str">
            <v/>
          </cell>
          <cell r="L19" t="str">
            <v/>
          </cell>
          <cell r="M19">
            <v>1</v>
          </cell>
        </row>
        <row r="20">
          <cell r="A20">
            <v>11</v>
          </cell>
          <cell r="B20" t="str">
            <v>Proyecto 3.1</v>
          </cell>
          <cell r="C20" t="str">
            <v/>
          </cell>
          <cell r="D20">
            <v>0</v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  <cell r="L20" t="str">
            <v/>
          </cell>
          <cell r="M20"/>
        </row>
        <row r="21">
          <cell r="A21">
            <v>12</v>
          </cell>
          <cell r="B21">
            <v>0</v>
          </cell>
          <cell r="C21">
            <v>0</v>
          </cell>
          <cell r="D21">
            <v>0</v>
          </cell>
          <cell r="E21" t="e">
            <v>#DIV/0!</v>
          </cell>
          <cell r="F21">
            <v>0</v>
          </cell>
          <cell r="G21" t="e">
            <v>#DIV/0!</v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>
            <v>2</v>
          </cell>
        </row>
        <row r="22">
          <cell r="A22">
            <v>13</v>
          </cell>
          <cell r="B22">
            <v>0</v>
          </cell>
          <cell r="C22">
            <v>0</v>
          </cell>
          <cell r="D22">
            <v>0</v>
          </cell>
          <cell r="E22" t="e">
            <v>#DIV/0!</v>
          </cell>
          <cell r="F22">
            <v>0</v>
          </cell>
          <cell r="G22" t="e">
            <v>#DIV/0!</v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  <cell r="L22" t="str">
            <v/>
          </cell>
          <cell r="M22">
            <v>2</v>
          </cell>
        </row>
        <row r="23">
          <cell r="A23">
            <v>14</v>
          </cell>
          <cell r="B23">
            <v>0</v>
          </cell>
          <cell r="C23">
            <v>0</v>
          </cell>
          <cell r="D23">
            <v>0</v>
          </cell>
          <cell r="E23" t="e">
            <v>#DIV/0!</v>
          </cell>
          <cell r="F23">
            <v>0</v>
          </cell>
          <cell r="G23" t="e">
            <v>#DIV/0!</v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>
            <v>2</v>
          </cell>
        </row>
        <row r="24">
          <cell r="A24">
            <v>15</v>
          </cell>
          <cell r="B24">
            <v>0</v>
          </cell>
          <cell r="C24">
            <v>0</v>
          </cell>
          <cell r="D24">
            <v>0</v>
          </cell>
          <cell r="E24" t="e">
            <v>#DIV/0!</v>
          </cell>
          <cell r="F24">
            <v>0</v>
          </cell>
          <cell r="G24" t="e">
            <v>#DIV/0!</v>
          </cell>
          <cell r="H24" t="str">
            <v/>
          </cell>
          <cell r="I24" t="str">
            <v/>
          </cell>
          <cell r="J24" t="str">
            <v/>
          </cell>
          <cell r="K24" t="str">
            <v/>
          </cell>
          <cell r="L24" t="str">
            <v/>
          </cell>
          <cell r="M24">
            <v>2</v>
          </cell>
        </row>
        <row r="25">
          <cell r="A25">
            <v>16</v>
          </cell>
          <cell r="B25">
            <v>0</v>
          </cell>
          <cell r="C25">
            <v>0</v>
          </cell>
          <cell r="D25">
            <v>0</v>
          </cell>
          <cell r="E25" t="e">
            <v>#DIV/0!</v>
          </cell>
          <cell r="F25">
            <v>0</v>
          </cell>
          <cell r="G25" t="e">
            <v>#DIV/0!</v>
          </cell>
          <cell r="H25" t="str">
            <v/>
          </cell>
          <cell r="I25" t="str">
            <v/>
          </cell>
          <cell r="J25" t="str">
            <v/>
          </cell>
          <cell r="K25" t="str">
            <v/>
          </cell>
          <cell r="L25" t="str">
            <v/>
          </cell>
          <cell r="M25">
            <v>1</v>
          </cell>
        </row>
        <row r="26">
          <cell r="A26">
            <v>17</v>
          </cell>
          <cell r="B26">
            <v>0</v>
          </cell>
          <cell r="C26">
            <v>0</v>
          </cell>
          <cell r="D26">
            <v>0</v>
          </cell>
          <cell r="E26" t="e">
            <v>#DIV/0!</v>
          </cell>
          <cell r="F26">
            <v>0</v>
          </cell>
          <cell r="G26" t="e">
            <v>#DIV/0!</v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>
            <v>1</v>
          </cell>
        </row>
        <row r="27">
          <cell r="A27">
            <v>18</v>
          </cell>
          <cell r="B27">
            <v>0</v>
          </cell>
          <cell r="C27">
            <v>0</v>
          </cell>
          <cell r="D27">
            <v>0</v>
          </cell>
          <cell r="E27" t="e">
            <v>#DIV/0!</v>
          </cell>
          <cell r="F27">
            <v>0</v>
          </cell>
          <cell r="G27" t="e">
            <v>#DIV/0!</v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>
            <v>2</v>
          </cell>
        </row>
        <row r="28">
          <cell r="A28">
            <v>19</v>
          </cell>
          <cell r="B28">
            <v>0</v>
          </cell>
          <cell r="C28">
            <v>0</v>
          </cell>
          <cell r="D28">
            <v>0</v>
          </cell>
          <cell r="E28" t="e">
            <v>#DIV/0!</v>
          </cell>
          <cell r="F28">
            <v>0</v>
          </cell>
          <cell r="G28" t="e">
            <v>#DIV/0!</v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>
            <v>2</v>
          </cell>
        </row>
        <row r="29">
          <cell r="A29">
            <v>20</v>
          </cell>
          <cell r="B29">
            <v>0</v>
          </cell>
          <cell r="C29">
            <v>0</v>
          </cell>
          <cell r="D29">
            <v>0</v>
          </cell>
          <cell r="E29" t="e">
            <v>#DIV/0!</v>
          </cell>
          <cell r="F29">
            <v>0</v>
          </cell>
          <cell r="G29" t="e">
            <v>#DIV/0!</v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>
            <v>2</v>
          </cell>
        </row>
        <row r="30">
          <cell r="A30">
            <v>21</v>
          </cell>
          <cell r="B30">
            <v>0</v>
          </cell>
          <cell r="C30">
            <v>0</v>
          </cell>
          <cell r="D30">
            <v>0</v>
          </cell>
          <cell r="E30" t="e">
            <v>#DIV/0!</v>
          </cell>
          <cell r="F30">
            <v>0</v>
          </cell>
          <cell r="G30" t="e">
            <v>#DIV/0!</v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>
            <v>2</v>
          </cell>
        </row>
        <row r="31">
          <cell r="A31">
            <v>22</v>
          </cell>
          <cell r="B31">
            <v>0</v>
          </cell>
          <cell r="C31">
            <v>0</v>
          </cell>
          <cell r="D31">
            <v>0</v>
          </cell>
          <cell r="E31" t="str">
            <v/>
          </cell>
          <cell r="F31" t="str">
            <v xml:space="preserve"> </v>
          </cell>
          <cell r="G31" t="str">
            <v xml:space="preserve"> </v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>
            <v>1</v>
          </cell>
        </row>
        <row r="32">
          <cell r="A32">
            <v>23</v>
          </cell>
          <cell r="B32">
            <v>0</v>
          </cell>
          <cell r="C32">
            <v>0</v>
          </cell>
          <cell r="D32">
            <v>0</v>
          </cell>
          <cell r="E32" t="str">
            <v/>
          </cell>
          <cell r="F32" t="str">
            <v xml:space="preserve"> </v>
          </cell>
          <cell r="G32" t="str">
            <v xml:space="preserve"> </v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>
            <v>1</v>
          </cell>
        </row>
        <row r="33">
          <cell r="A33">
            <v>24</v>
          </cell>
          <cell r="B33">
            <v>0</v>
          </cell>
          <cell r="C33">
            <v>0</v>
          </cell>
          <cell r="D33" t="str">
            <v/>
          </cell>
          <cell r="E33" t="str">
            <v/>
          </cell>
          <cell r="F33" t="str">
            <v xml:space="preserve"> </v>
          </cell>
          <cell r="G33" t="str">
            <v xml:space="preserve"> </v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/>
        </row>
        <row r="34">
          <cell r="A34">
            <v>25</v>
          </cell>
          <cell r="B34">
            <v>0</v>
          </cell>
          <cell r="C34">
            <v>0</v>
          </cell>
          <cell r="D34" t="str">
            <v/>
          </cell>
          <cell r="E34" t="str">
            <v/>
          </cell>
          <cell r="F34" t="str">
            <v xml:space="preserve"> </v>
          </cell>
          <cell r="G34" t="str">
            <v xml:space="preserve"> </v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/>
        </row>
        <row r="35">
          <cell r="A35">
            <v>26</v>
          </cell>
          <cell r="B35">
            <v>0</v>
          </cell>
          <cell r="C35">
            <v>0</v>
          </cell>
          <cell r="D35" t="str">
            <v/>
          </cell>
          <cell r="E35" t="str">
            <v/>
          </cell>
          <cell r="F35" t="str">
            <v xml:space="preserve"> </v>
          </cell>
          <cell r="G35" t="str">
            <v xml:space="preserve"> </v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/>
        </row>
        <row r="36">
          <cell r="A36">
            <v>27</v>
          </cell>
          <cell r="B36">
            <v>0</v>
          </cell>
          <cell r="C36">
            <v>0</v>
          </cell>
          <cell r="D36" t="str">
            <v/>
          </cell>
          <cell r="E36" t="str">
            <v/>
          </cell>
          <cell r="F36" t="str">
            <v xml:space="preserve"> </v>
          </cell>
          <cell r="G36" t="str">
            <v xml:space="preserve"> </v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/>
        </row>
        <row r="37">
          <cell r="A37">
            <v>28</v>
          </cell>
          <cell r="B37">
            <v>0</v>
          </cell>
          <cell r="C37">
            <v>0</v>
          </cell>
          <cell r="D37" t="str">
            <v/>
          </cell>
          <cell r="E37" t="str">
            <v/>
          </cell>
          <cell r="F37" t="str">
            <v xml:space="preserve"> </v>
          </cell>
          <cell r="G37" t="str">
            <v xml:space="preserve"> </v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/>
        </row>
        <row r="38">
          <cell r="A38">
            <v>29</v>
          </cell>
          <cell r="B38">
            <v>0</v>
          </cell>
          <cell r="C38">
            <v>0</v>
          </cell>
          <cell r="D38" t="str">
            <v/>
          </cell>
          <cell r="E38" t="str">
            <v/>
          </cell>
          <cell r="F38" t="str">
            <v xml:space="preserve"> </v>
          </cell>
          <cell r="G38" t="str">
            <v xml:space="preserve"> </v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/>
        </row>
      </sheetData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ros 1"/>
      <sheetName val="10"/>
      <sheetName val="11"/>
      <sheetName val="12"/>
      <sheetName val="13"/>
      <sheetName val="14"/>
      <sheetName val="15"/>
      <sheetName val="Otro 15"/>
      <sheetName val="Otro 16"/>
      <sheetName val="Productos"/>
      <sheetName val="Depreciación"/>
      <sheetName val="Nómina producción"/>
      <sheetName val="Nómina Administración"/>
      <sheetName val="Fijos"/>
      <sheetName val="Equilibrio"/>
      <sheetName val="Datos Iniciales"/>
      <sheetName val="Hoja1"/>
      <sheetName val="Recuperación Cartera"/>
      <sheetName val="Flujo de Caja"/>
      <sheetName val="Indicadores"/>
      <sheetName val="Plan de Amortización"/>
      <sheetName val="Crédito Inversión Periodo grac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7">
          <cell r="G17"/>
        </row>
      </sheetData>
      <sheetData sheetId="16"/>
      <sheetData sheetId="17">
        <row r="3">
          <cell r="C3" t="str">
            <v/>
          </cell>
        </row>
        <row r="4">
          <cell r="C4" t="str">
            <v/>
          </cell>
        </row>
        <row r="5">
          <cell r="C5" t="str">
            <v/>
          </cell>
        </row>
        <row r="6">
          <cell r="C6" t="str">
            <v/>
          </cell>
        </row>
        <row r="7">
          <cell r="C7" t="str">
            <v/>
          </cell>
        </row>
        <row r="8">
          <cell r="C8" t="str">
            <v/>
          </cell>
        </row>
        <row r="9">
          <cell r="C9" t="str">
            <v/>
          </cell>
        </row>
        <row r="10">
          <cell r="C10" t="str">
            <v/>
          </cell>
        </row>
        <row r="11">
          <cell r="C11" t="str">
            <v/>
          </cell>
        </row>
        <row r="12">
          <cell r="C12" t="str">
            <v/>
          </cell>
        </row>
        <row r="13">
          <cell r="C13" t="str">
            <v/>
          </cell>
        </row>
      </sheetData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NÚ"/>
      <sheetName val="1. Activos Fijos"/>
      <sheetName val="2. Nómina producción"/>
      <sheetName val="3. Nómina Administrativa"/>
      <sheetName val="4. Costos y Gastos Fijos"/>
      <sheetName val="5. Ventas"/>
      <sheetName val="6. Datos para proyectar"/>
      <sheetName val="7. Flujo de Caja"/>
      <sheetName val="8. Indicadores"/>
      <sheetName val="9. Gráfica Ventas"/>
      <sheetName val="Plan de Amortizació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Carmen  Quintero Quintero" id="{604CBD61-6DF4-4B1C-87E6-CE23606999F4}" userId="Carmen  Quintero Quintero" providerId="None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Q11" dT="2022-04-13T20:09:27.22" personId="{604CBD61-6DF4-4B1C-87E6-CE23606999F4}" id="{C002E85A-0A25-4CD9-AE04-F5BC9A78132D}">
    <text>Se puede tener la opción de tomar el mismo precio del escenario conservador</text>
  </threadedComment>
  <threadedComment ref="Q11" dT="2022-04-13T20:09:47.15" personId="{604CBD61-6DF4-4B1C-87E6-CE23606999F4}" id="{686DAFFB-C06F-4FCC-ACBC-66851F0D15FF}" parentId="{C002E85A-0A25-4CD9-AE04-F5BC9A78132D}">
    <text>La rentabilidad ya no será la esperada, puede ser superior</text>
  </threadedComment>
  <threadedComment ref="Z11" dT="2022-04-13T20:10:18.99" personId="{604CBD61-6DF4-4B1C-87E6-CE23606999F4}" id="{19A7F46D-6649-49AD-A11C-CD7B66EE36D5}">
    <text>Se puede mantener el precio de venta del escenario conservador</text>
  </threadedComment>
  <threadedComment ref="Z11" dT="2022-04-13T20:10:26.26" personId="{604CBD61-6DF4-4B1C-87E6-CE23606999F4}" id="{BF8AD172-5564-48BA-8DAE-B5BD128F99F0}" parentId="{19A7F46D-6649-49AD-A11C-CD7B66EE36D5}">
    <text>La rentabilidad será inferior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0" dT="2022-04-13T20:30:53.54" personId="{604CBD61-6DF4-4B1C-87E6-CE23606999F4}" id="{FA0D129A-255D-4F8B-94BB-DF891FDD5EFE}">
    <text>Si los tiempos sin inferiores a 1 hora, se debe calcular la proporción de la hora</text>
  </threadedComment>
  <threadedComment ref="E10" dT="2022-04-13T20:31:23.60" personId="{604CBD61-6DF4-4B1C-87E6-CE23606999F4}" id="{C9746B9F-19C2-4E31-A2A9-8255E43E86A7}" parentId="{FA0D129A-255D-4F8B-94BB-DF891FDD5EFE}">
    <text>Ejemplo: Si son 20 minutos, es 20/60, que corresponde a la proporción de la hora</text>
  </threadedComment>
  <threadedComment ref="N10" dT="2022-04-13T20:30:53.54" personId="{604CBD61-6DF4-4B1C-87E6-CE23606999F4}" id="{9CA37D2A-ECC6-4C31-B1E3-8AA67259B114}">
    <text>Si los tiempos sin inferiores a 1 hora, se debe calcular la proporción de la hora</text>
  </threadedComment>
  <threadedComment ref="N10" dT="2022-04-13T20:31:23.60" personId="{604CBD61-6DF4-4B1C-87E6-CE23606999F4}" id="{281632CC-E67E-4761-84BE-968F031953AC}" parentId="{9CA37D2A-ECC6-4C31-B1E3-8AA67259B114}">
    <text>Ejemplo: Si son 20 minutos, es 20/60, que corresponde a la proporción de la hora</text>
  </threadedComment>
  <threadedComment ref="W10" dT="2022-04-13T20:30:53.54" personId="{604CBD61-6DF4-4B1C-87E6-CE23606999F4}" id="{CF1A8FD0-D69F-4BBC-A71B-06C8C1231A54}">
    <text>Si los tiempos sin inferiores a 1 hora, se debe calcular la proporción de la hora</text>
  </threadedComment>
  <threadedComment ref="W10" dT="2022-04-13T20:31:23.60" personId="{604CBD61-6DF4-4B1C-87E6-CE23606999F4}" id="{026C97BA-B6EC-40C6-AEFA-CD4D99FE4970}" parentId="{CF1A8FD0-D69F-4BBC-A71B-06C8C1231A54}">
    <text>Ejemplo: Si son 20 minutos, es 20/60, que corresponde a la proporción de la hora</text>
  </threadedComment>
  <threadedComment ref="Q11" dT="2022-04-13T20:09:27.22" personId="{604CBD61-6DF4-4B1C-87E6-CE23606999F4}" id="{F0D84BE9-89BC-4C7B-82E5-7E8A2027B22A}">
    <text>Se puede tener la opción de tomar el mismo precio del escenario conservador</text>
  </threadedComment>
  <threadedComment ref="Q11" dT="2022-04-13T20:09:47.15" personId="{604CBD61-6DF4-4B1C-87E6-CE23606999F4}" id="{B7B85841-21D2-444E-BD44-8AB90A8563D4}" parentId="{F0D84BE9-89BC-4C7B-82E5-7E8A2027B22A}">
    <text>La rentabilidad ya no será la esperada, puede ser superior</text>
  </threadedComment>
  <threadedComment ref="Z11" dT="2022-04-13T20:10:18.99" personId="{604CBD61-6DF4-4B1C-87E6-CE23606999F4}" id="{C6C83361-87CE-4119-9E02-7F86E88D9487}">
    <text>Se puede mantener el precio de venta del escenario conservador</text>
  </threadedComment>
  <threadedComment ref="Z11" dT="2022-04-13T20:10:26.26" personId="{604CBD61-6DF4-4B1C-87E6-CE23606999F4}" id="{9A561C11-5541-48C9-8374-D02BE90CE9EE}" parentId="{C6C83361-87CE-4119-9E02-7F86E88D9487}">
    <text>La rentabilidad será inferior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A17" dT="2022-05-09T22:41:51.00" personId="{604CBD61-6DF4-4B1C-87E6-CE23606999F4}" id="{35354AC5-2A2A-44DD-865E-9583D8F6E7D6}">
    <text>El valor y mes de recuperación de cartera dependerá de la forma de negociar con tus clientes particularmente</text>
  </threadedComment>
  <threadedComment ref="A17" dT="2022-05-09T22:42:41.94" personId="{604CBD61-6DF4-4B1C-87E6-CE23606999F4}" id="{718D3247-775F-417A-BB2A-9930AC336A08}" parentId="{35354AC5-2A2A-44DD-865E-9583D8F6E7D6}">
    <text>Ejemplo: Si vendiste en Enero y recuperas a los 60 días, el valor que te cancelen iría en el mes de marzo.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2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6" Type="http://schemas.microsoft.com/office/2017/10/relationships/threadedComment" Target="../threadedComments/threadedComment2.xml"/><Relationship Id="rId5" Type="http://schemas.openxmlformats.org/officeDocument/2006/relationships/comments" Target="../comments3.xml"/><Relationship Id="rId4" Type="http://schemas.openxmlformats.org/officeDocument/2006/relationships/vmlDrawing" Target="../drawings/vmlDrawing5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6" Type="http://schemas.microsoft.com/office/2017/10/relationships/threadedComment" Target="../threadedComments/threadedComment3.xml"/><Relationship Id="rId5" Type="http://schemas.openxmlformats.org/officeDocument/2006/relationships/comments" Target="../comments4.xml"/><Relationship Id="rId4" Type="http://schemas.openxmlformats.org/officeDocument/2006/relationships/vmlDrawing" Target="../drawings/vmlDrawing7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825F7-8273-4B3E-9943-AACE793A7A73}">
  <dimension ref="A42"/>
  <sheetViews>
    <sheetView topLeftCell="A9" zoomScale="120" zoomScaleNormal="120" workbookViewId="0"/>
  </sheetViews>
  <sheetFormatPr defaultColWidth="11.42578125" defaultRowHeight="15" x14ac:dyDescent="0.25"/>
  <cols>
    <col min="1" max="16384" width="11.42578125" style="250"/>
  </cols>
  <sheetData>
    <row r="42" spans="1:1" x14ac:dyDescent="0.25">
      <c r="A42" s="251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C23A3-C360-4D98-B0A9-0CC8635CD0E9}">
  <dimension ref="A5:F8"/>
  <sheetViews>
    <sheetView showGridLines="0" workbookViewId="0"/>
  </sheetViews>
  <sheetFormatPr defaultColWidth="11.42578125" defaultRowHeight="15" x14ac:dyDescent="0.25"/>
  <cols>
    <col min="1" max="1" width="14.140625" bestFit="1" customWidth="1"/>
    <col min="2" max="6" width="15.140625" bestFit="1" customWidth="1"/>
  </cols>
  <sheetData>
    <row r="5" spans="1:6" x14ac:dyDescent="0.25">
      <c r="A5" s="233"/>
      <c r="B5" s="252" t="str">
        <f>+'3. Flujo de caja'!O9</f>
        <v>TOTAL AÑO 1</v>
      </c>
      <c r="C5" s="252" t="str">
        <f>+'3. Flujo de caja'!P9</f>
        <v>TOTAL AÑO 2</v>
      </c>
      <c r="D5" s="252" t="str">
        <f>+'3. Flujo de caja'!Q9</f>
        <v>TOTAL AÑO 3</v>
      </c>
      <c r="E5" s="252" t="str">
        <f>+'3. Flujo de caja'!R9</f>
        <v>TOTAL AÑO 4</v>
      </c>
      <c r="F5" s="252" t="str">
        <f>+'3. Flujo de caja'!S9</f>
        <v>TOTAL AÑO 5</v>
      </c>
    </row>
    <row r="6" spans="1:6" x14ac:dyDescent="0.25">
      <c r="A6" s="233" t="s">
        <v>200</v>
      </c>
      <c r="B6" s="253">
        <f>+'3. Flujo de caja'!O18</f>
        <v>0</v>
      </c>
      <c r="C6" s="253">
        <f>+'3. Flujo de caja'!P18</f>
        <v>0</v>
      </c>
      <c r="D6" s="253">
        <f>+'3. Flujo de caja'!Q18</f>
        <v>0</v>
      </c>
      <c r="E6" s="253">
        <f>+'3. Flujo de caja'!R18</f>
        <v>0</v>
      </c>
      <c r="F6" s="253">
        <f>+'3. Flujo de caja'!S18</f>
        <v>0</v>
      </c>
    </row>
    <row r="7" spans="1:6" x14ac:dyDescent="0.25">
      <c r="A7" s="233" t="s">
        <v>201</v>
      </c>
      <c r="B7" s="254">
        <f>IF('3. Flujo de caja'!O18=0,0,(('3. Flujo de caja'!O59/'3. Flujo de caja'!O11)))</f>
        <v>0</v>
      </c>
      <c r="C7" s="254">
        <f>IF('3. Flujo de caja'!P18=0,0,(('3. Flujo de caja'!P59/'3. Flujo de caja'!P11)))</f>
        <v>0</v>
      </c>
      <c r="D7" s="254">
        <f>IF('3. Flujo de caja'!Q18=0,0,(('3. Flujo de caja'!Q59/'3. Flujo de caja'!Q11)))</f>
        <v>0</v>
      </c>
      <c r="E7" s="254">
        <f>IF('3. Flujo de caja'!R18=0,0,(('3. Flujo de caja'!R59/'3. Flujo de caja'!R11)))</f>
        <v>0</v>
      </c>
      <c r="F7" s="254">
        <f>IF('3. Flujo de caja'!S18=0,0,(('3. Flujo de caja'!S59/'3. Flujo de caja'!S11)))</f>
        <v>0</v>
      </c>
    </row>
    <row r="8" spans="1:6" x14ac:dyDescent="0.25">
      <c r="A8" s="233" t="s">
        <v>202</v>
      </c>
      <c r="B8" s="253">
        <f>+'3. Flujo de caja'!O61</f>
        <v>0</v>
      </c>
      <c r="C8" s="253">
        <f>+'3. Flujo de caja'!P61</f>
        <v>0</v>
      </c>
      <c r="D8" s="253">
        <f>+'3. Flujo de caja'!Q61</f>
        <v>0</v>
      </c>
      <c r="E8" s="253">
        <f>+'3. Flujo de caja'!R61</f>
        <v>0</v>
      </c>
      <c r="F8" s="253">
        <f>+'3. Flujo de caja'!S61</f>
        <v>0</v>
      </c>
    </row>
  </sheetData>
  <phoneticPr fontId="18" type="noConversion"/>
  <pageMargins left="0.7" right="0.7" top="0.75" bottom="0.75" header="0.3" footer="0.3"/>
  <drawing r:id="rId1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C0933273-EEAE-42C9-ADFD-16060D60FA1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'8. Gráfico'!I5</xm:f>
              <xm:sqref>I4</xm:sqref>
            </x14:sparkline>
          </x14:sparklines>
        </x14:sparklineGroup>
      </x14:sparklineGroup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6764C-F85E-4FA5-AC5B-642EEAFBED86}">
  <sheetPr>
    <tabColor theme="9"/>
  </sheetPr>
  <dimension ref="A3:BJ81"/>
  <sheetViews>
    <sheetView showGridLines="0" zoomScaleNormal="100" workbookViewId="0">
      <selection activeCell="E3" sqref="E3"/>
    </sheetView>
  </sheetViews>
  <sheetFormatPr defaultColWidth="11.42578125" defaultRowHeight="12.75" x14ac:dyDescent="0.2"/>
  <cols>
    <col min="1" max="1" width="12.28515625" style="292" customWidth="1"/>
    <col min="2" max="2" width="14.7109375" style="293" customWidth="1"/>
    <col min="3" max="4" width="15.85546875" style="293" bestFit="1" customWidth="1"/>
    <col min="5" max="5" width="16.7109375" style="293" bestFit="1" customWidth="1"/>
    <col min="6" max="43" width="15.85546875" style="293" bestFit="1" customWidth="1"/>
    <col min="44" max="60" width="14.85546875" style="293" bestFit="1" customWidth="1"/>
    <col min="61" max="62" width="13.85546875" style="293" bestFit="1" customWidth="1"/>
    <col min="63" max="16384" width="11.42578125" style="293"/>
  </cols>
  <sheetData>
    <row r="3" spans="1:5" ht="15" x14ac:dyDescent="0.25">
      <c r="E3" s="87"/>
    </row>
    <row r="10" spans="1:5" ht="15" x14ac:dyDescent="0.25">
      <c r="A10" s="311" t="s">
        <v>203</v>
      </c>
      <c r="B10" s="312"/>
      <c r="C10" s="312"/>
      <c r="D10" s="312"/>
      <c r="E10" s="313"/>
    </row>
    <row r="11" spans="1:5" ht="13.5" thickBot="1" x14ac:dyDescent="0.25">
      <c r="A11" s="294"/>
      <c r="B11" s="294"/>
      <c r="C11" s="294"/>
      <c r="D11" s="294"/>
      <c r="E11" s="294"/>
    </row>
    <row r="12" spans="1:5" ht="15.75" thickBot="1" x14ac:dyDescent="0.3">
      <c r="A12" s="293"/>
      <c r="B12" s="295" t="s">
        <v>204</v>
      </c>
      <c r="C12" s="308"/>
    </row>
    <row r="13" spans="1:5" ht="15.75" thickBot="1" x14ac:dyDescent="0.3">
      <c r="A13" s="293"/>
      <c r="B13" s="296" t="s">
        <v>205</v>
      </c>
      <c r="C13" s="309"/>
      <c r="D13" s="297"/>
      <c r="E13" s="298" t="s">
        <v>206</v>
      </c>
    </row>
    <row r="14" spans="1:5" ht="15" x14ac:dyDescent="0.25">
      <c r="A14" s="293"/>
      <c r="B14" s="296" t="s">
        <v>207</v>
      </c>
      <c r="C14" s="310"/>
    </row>
    <row r="15" spans="1:5" ht="15" x14ac:dyDescent="0.25">
      <c r="A15" s="293"/>
      <c r="B15" s="296" t="s">
        <v>208</v>
      </c>
      <c r="C15" s="299" t="str">
        <f>IF(C13="","",(NOMINAL(C13,12)/12))</f>
        <v/>
      </c>
      <c r="E15" s="314" t="str">
        <f>IF(C12="","",(PMT(C15,C16,-C12)))</f>
        <v/>
      </c>
    </row>
    <row r="16" spans="1:5" ht="15.75" thickBot="1" x14ac:dyDescent="0.3">
      <c r="A16" s="293"/>
      <c r="B16" s="300" t="s">
        <v>209</v>
      </c>
      <c r="C16" s="301" t="str">
        <f>IF(C14="","",(C14*12))</f>
        <v/>
      </c>
    </row>
    <row r="17" spans="1:62" x14ac:dyDescent="0.2">
      <c r="A17" s="293"/>
    </row>
    <row r="18" spans="1:62" x14ac:dyDescent="0.2">
      <c r="B18" s="302"/>
    </row>
    <row r="20" spans="1:62" s="304" customFormat="1" ht="15" x14ac:dyDescent="0.25">
      <c r="A20" s="315" t="s">
        <v>210</v>
      </c>
      <c r="B20" s="303">
        <v>0</v>
      </c>
      <c r="C20" s="303">
        <v>1</v>
      </c>
      <c r="D20" s="303">
        <v>2</v>
      </c>
      <c r="E20" s="303">
        <v>3</v>
      </c>
      <c r="F20" s="303">
        <v>4</v>
      </c>
      <c r="G20" s="303">
        <v>5</v>
      </c>
      <c r="H20" s="303">
        <v>6</v>
      </c>
      <c r="I20" s="303">
        <v>7</v>
      </c>
      <c r="J20" s="303">
        <v>8</v>
      </c>
      <c r="K20" s="303">
        <v>9</v>
      </c>
      <c r="L20" s="303">
        <v>10</v>
      </c>
      <c r="M20" s="303">
        <v>11</v>
      </c>
      <c r="N20" s="303">
        <v>12</v>
      </c>
      <c r="O20" s="303">
        <v>13</v>
      </c>
      <c r="P20" s="303">
        <v>14</v>
      </c>
      <c r="Q20" s="303">
        <v>15</v>
      </c>
      <c r="R20" s="303">
        <v>16</v>
      </c>
      <c r="S20" s="303">
        <v>17</v>
      </c>
      <c r="T20" s="303">
        <v>18</v>
      </c>
      <c r="U20" s="303">
        <v>19</v>
      </c>
      <c r="V20" s="303">
        <v>20</v>
      </c>
      <c r="W20" s="303">
        <v>21</v>
      </c>
      <c r="X20" s="303">
        <v>22</v>
      </c>
      <c r="Y20" s="303">
        <v>23</v>
      </c>
      <c r="Z20" s="303">
        <v>24</v>
      </c>
      <c r="AA20" s="303">
        <v>25</v>
      </c>
      <c r="AB20" s="303">
        <v>26</v>
      </c>
      <c r="AC20" s="303">
        <v>27</v>
      </c>
      <c r="AD20" s="303">
        <v>28</v>
      </c>
      <c r="AE20" s="303">
        <v>29</v>
      </c>
      <c r="AF20" s="303">
        <v>30</v>
      </c>
      <c r="AG20" s="303">
        <v>31</v>
      </c>
      <c r="AH20" s="303">
        <v>32</v>
      </c>
      <c r="AI20" s="303">
        <v>33</v>
      </c>
      <c r="AJ20" s="303">
        <v>34</v>
      </c>
      <c r="AK20" s="303">
        <v>35</v>
      </c>
      <c r="AL20" s="303">
        <v>36</v>
      </c>
      <c r="AM20" s="303">
        <v>37</v>
      </c>
      <c r="AN20" s="303">
        <v>38</v>
      </c>
      <c r="AO20" s="303">
        <v>39</v>
      </c>
      <c r="AP20" s="303">
        <v>40</v>
      </c>
      <c r="AQ20" s="303">
        <v>41</v>
      </c>
      <c r="AR20" s="303">
        <v>42</v>
      </c>
      <c r="AS20" s="303">
        <v>43</v>
      </c>
      <c r="AT20" s="303">
        <v>44</v>
      </c>
      <c r="AU20" s="303">
        <v>45</v>
      </c>
      <c r="AV20" s="303">
        <v>46</v>
      </c>
      <c r="AW20" s="303">
        <v>47</v>
      </c>
      <c r="AX20" s="303">
        <v>48</v>
      </c>
      <c r="AY20" s="303">
        <v>49</v>
      </c>
      <c r="AZ20" s="303">
        <v>50</v>
      </c>
      <c r="BA20" s="303">
        <v>51</v>
      </c>
      <c r="BB20" s="303">
        <v>52</v>
      </c>
      <c r="BC20" s="303">
        <v>53</v>
      </c>
      <c r="BD20" s="303">
        <v>54</v>
      </c>
      <c r="BE20" s="303">
        <v>55</v>
      </c>
      <c r="BF20" s="303">
        <v>56</v>
      </c>
      <c r="BG20" s="303">
        <v>57</v>
      </c>
      <c r="BH20" s="303">
        <v>58</v>
      </c>
      <c r="BI20" s="303">
        <v>59</v>
      </c>
      <c r="BJ20" s="303">
        <v>60</v>
      </c>
    </row>
    <row r="21" spans="1:62" ht="15" x14ac:dyDescent="0.25">
      <c r="A21" s="315" t="s">
        <v>211</v>
      </c>
      <c r="B21" s="305"/>
      <c r="C21" s="305" t="str">
        <f>IF(OR($C$12="",$C$15="",$C$16="",C20=""),"",(PPMT($C$15,C20,$C$16,-$C$12)))</f>
        <v/>
      </c>
      <c r="D21" s="305" t="str">
        <f t="shared" ref="D21:BJ21" si="0">IF(OR($C$12="",$C$15="",$C$16="",D20=""),"",(PPMT($C$15,D20,$C$16,-$C$12)))</f>
        <v/>
      </c>
      <c r="E21" s="305" t="str">
        <f t="shared" si="0"/>
        <v/>
      </c>
      <c r="F21" s="305" t="str">
        <f t="shared" si="0"/>
        <v/>
      </c>
      <c r="G21" s="305" t="str">
        <f t="shared" si="0"/>
        <v/>
      </c>
      <c r="H21" s="305" t="str">
        <f t="shared" si="0"/>
        <v/>
      </c>
      <c r="I21" s="305" t="str">
        <f t="shared" si="0"/>
        <v/>
      </c>
      <c r="J21" s="305" t="str">
        <f t="shared" si="0"/>
        <v/>
      </c>
      <c r="K21" s="305" t="str">
        <f t="shared" si="0"/>
        <v/>
      </c>
      <c r="L21" s="305" t="str">
        <f t="shared" si="0"/>
        <v/>
      </c>
      <c r="M21" s="305" t="str">
        <f t="shared" si="0"/>
        <v/>
      </c>
      <c r="N21" s="305" t="str">
        <f t="shared" si="0"/>
        <v/>
      </c>
      <c r="O21" s="305" t="str">
        <f t="shared" si="0"/>
        <v/>
      </c>
      <c r="P21" s="305" t="str">
        <f t="shared" si="0"/>
        <v/>
      </c>
      <c r="Q21" s="305" t="str">
        <f t="shared" si="0"/>
        <v/>
      </c>
      <c r="R21" s="305" t="str">
        <f t="shared" si="0"/>
        <v/>
      </c>
      <c r="S21" s="305" t="str">
        <f t="shared" si="0"/>
        <v/>
      </c>
      <c r="T21" s="305" t="str">
        <f t="shared" si="0"/>
        <v/>
      </c>
      <c r="U21" s="305" t="str">
        <f t="shared" si="0"/>
        <v/>
      </c>
      <c r="V21" s="305" t="str">
        <f t="shared" si="0"/>
        <v/>
      </c>
      <c r="W21" s="305" t="str">
        <f t="shared" si="0"/>
        <v/>
      </c>
      <c r="X21" s="305" t="str">
        <f t="shared" si="0"/>
        <v/>
      </c>
      <c r="Y21" s="305" t="str">
        <f t="shared" si="0"/>
        <v/>
      </c>
      <c r="Z21" s="305" t="str">
        <f t="shared" si="0"/>
        <v/>
      </c>
      <c r="AA21" s="305" t="str">
        <f t="shared" si="0"/>
        <v/>
      </c>
      <c r="AB21" s="305" t="str">
        <f t="shared" si="0"/>
        <v/>
      </c>
      <c r="AC21" s="305" t="str">
        <f t="shared" si="0"/>
        <v/>
      </c>
      <c r="AD21" s="305" t="str">
        <f t="shared" si="0"/>
        <v/>
      </c>
      <c r="AE21" s="305" t="str">
        <f t="shared" si="0"/>
        <v/>
      </c>
      <c r="AF21" s="305" t="str">
        <f t="shared" si="0"/>
        <v/>
      </c>
      <c r="AG21" s="305" t="str">
        <f t="shared" si="0"/>
        <v/>
      </c>
      <c r="AH21" s="305" t="str">
        <f t="shared" si="0"/>
        <v/>
      </c>
      <c r="AI21" s="305" t="str">
        <f t="shared" si="0"/>
        <v/>
      </c>
      <c r="AJ21" s="305" t="str">
        <f t="shared" si="0"/>
        <v/>
      </c>
      <c r="AK21" s="305" t="str">
        <f t="shared" si="0"/>
        <v/>
      </c>
      <c r="AL21" s="305" t="str">
        <f t="shared" si="0"/>
        <v/>
      </c>
      <c r="AM21" s="305" t="str">
        <f t="shared" si="0"/>
        <v/>
      </c>
      <c r="AN21" s="305" t="str">
        <f t="shared" si="0"/>
        <v/>
      </c>
      <c r="AO21" s="305" t="str">
        <f t="shared" si="0"/>
        <v/>
      </c>
      <c r="AP21" s="305" t="str">
        <f t="shared" si="0"/>
        <v/>
      </c>
      <c r="AQ21" s="305" t="str">
        <f t="shared" si="0"/>
        <v/>
      </c>
      <c r="AR21" s="305" t="str">
        <f t="shared" si="0"/>
        <v/>
      </c>
      <c r="AS21" s="305" t="str">
        <f t="shared" si="0"/>
        <v/>
      </c>
      <c r="AT21" s="305" t="str">
        <f t="shared" si="0"/>
        <v/>
      </c>
      <c r="AU21" s="305" t="str">
        <f t="shared" si="0"/>
        <v/>
      </c>
      <c r="AV21" s="305" t="str">
        <f t="shared" si="0"/>
        <v/>
      </c>
      <c r="AW21" s="305" t="str">
        <f t="shared" si="0"/>
        <v/>
      </c>
      <c r="AX21" s="305" t="str">
        <f t="shared" si="0"/>
        <v/>
      </c>
      <c r="AY21" s="305" t="str">
        <f t="shared" si="0"/>
        <v/>
      </c>
      <c r="AZ21" s="305" t="str">
        <f t="shared" si="0"/>
        <v/>
      </c>
      <c r="BA21" s="305" t="str">
        <f t="shared" si="0"/>
        <v/>
      </c>
      <c r="BB21" s="305" t="str">
        <f t="shared" si="0"/>
        <v/>
      </c>
      <c r="BC21" s="305" t="str">
        <f t="shared" si="0"/>
        <v/>
      </c>
      <c r="BD21" s="305" t="str">
        <f t="shared" si="0"/>
        <v/>
      </c>
      <c r="BE21" s="305" t="str">
        <f t="shared" si="0"/>
        <v/>
      </c>
      <c r="BF21" s="305" t="str">
        <f t="shared" si="0"/>
        <v/>
      </c>
      <c r="BG21" s="305" t="str">
        <f t="shared" si="0"/>
        <v/>
      </c>
      <c r="BH21" s="305" t="str">
        <f t="shared" si="0"/>
        <v/>
      </c>
      <c r="BI21" s="305" t="str">
        <f t="shared" si="0"/>
        <v/>
      </c>
      <c r="BJ21" s="305" t="str">
        <f t="shared" si="0"/>
        <v/>
      </c>
    </row>
    <row r="22" spans="1:62" ht="15" x14ac:dyDescent="0.25">
      <c r="A22" s="315" t="s">
        <v>212</v>
      </c>
      <c r="B22" s="305"/>
      <c r="C22" s="305" t="str">
        <f t="shared" ref="C22:BJ22" si="1">IF(OR($C$12="",$C$15="",$C$16="",C20=""),"",(IPMT($C$15,C20,$C$16,-$C$12)))</f>
        <v/>
      </c>
      <c r="D22" s="305" t="str">
        <f t="shared" si="1"/>
        <v/>
      </c>
      <c r="E22" s="305" t="str">
        <f t="shared" si="1"/>
        <v/>
      </c>
      <c r="F22" s="305" t="str">
        <f t="shared" si="1"/>
        <v/>
      </c>
      <c r="G22" s="305" t="str">
        <f t="shared" si="1"/>
        <v/>
      </c>
      <c r="H22" s="305" t="str">
        <f t="shared" si="1"/>
        <v/>
      </c>
      <c r="I22" s="305" t="str">
        <f t="shared" si="1"/>
        <v/>
      </c>
      <c r="J22" s="305" t="str">
        <f t="shared" si="1"/>
        <v/>
      </c>
      <c r="K22" s="305" t="str">
        <f t="shared" si="1"/>
        <v/>
      </c>
      <c r="L22" s="305" t="str">
        <f t="shared" si="1"/>
        <v/>
      </c>
      <c r="M22" s="305" t="str">
        <f t="shared" si="1"/>
        <v/>
      </c>
      <c r="N22" s="305" t="str">
        <f t="shared" si="1"/>
        <v/>
      </c>
      <c r="O22" s="305" t="str">
        <f t="shared" si="1"/>
        <v/>
      </c>
      <c r="P22" s="305" t="str">
        <f t="shared" si="1"/>
        <v/>
      </c>
      <c r="Q22" s="305" t="str">
        <f t="shared" si="1"/>
        <v/>
      </c>
      <c r="R22" s="305" t="str">
        <f t="shared" si="1"/>
        <v/>
      </c>
      <c r="S22" s="305" t="str">
        <f t="shared" si="1"/>
        <v/>
      </c>
      <c r="T22" s="305" t="str">
        <f t="shared" si="1"/>
        <v/>
      </c>
      <c r="U22" s="305" t="str">
        <f t="shared" si="1"/>
        <v/>
      </c>
      <c r="V22" s="305" t="str">
        <f t="shared" si="1"/>
        <v/>
      </c>
      <c r="W22" s="305" t="str">
        <f t="shared" si="1"/>
        <v/>
      </c>
      <c r="X22" s="305" t="str">
        <f t="shared" si="1"/>
        <v/>
      </c>
      <c r="Y22" s="305" t="str">
        <f t="shared" si="1"/>
        <v/>
      </c>
      <c r="Z22" s="305" t="str">
        <f t="shared" si="1"/>
        <v/>
      </c>
      <c r="AA22" s="305" t="str">
        <f t="shared" si="1"/>
        <v/>
      </c>
      <c r="AB22" s="305" t="str">
        <f t="shared" si="1"/>
        <v/>
      </c>
      <c r="AC22" s="305" t="str">
        <f t="shared" si="1"/>
        <v/>
      </c>
      <c r="AD22" s="305" t="str">
        <f t="shared" si="1"/>
        <v/>
      </c>
      <c r="AE22" s="305" t="str">
        <f t="shared" si="1"/>
        <v/>
      </c>
      <c r="AF22" s="305" t="str">
        <f t="shared" si="1"/>
        <v/>
      </c>
      <c r="AG22" s="305" t="str">
        <f t="shared" si="1"/>
        <v/>
      </c>
      <c r="AH22" s="305" t="str">
        <f t="shared" si="1"/>
        <v/>
      </c>
      <c r="AI22" s="305" t="str">
        <f t="shared" si="1"/>
        <v/>
      </c>
      <c r="AJ22" s="305" t="str">
        <f t="shared" si="1"/>
        <v/>
      </c>
      <c r="AK22" s="305" t="str">
        <f t="shared" si="1"/>
        <v/>
      </c>
      <c r="AL22" s="305" t="str">
        <f t="shared" si="1"/>
        <v/>
      </c>
      <c r="AM22" s="305" t="str">
        <f t="shared" si="1"/>
        <v/>
      </c>
      <c r="AN22" s="305" t="str">
        <f t="shared" si="1"/>
        <v/>
      </c>
      <c r="AO22" s="305" t="str">
        <f t="shared" si="1"/>
        <v/>
      </c>
      <c r="AP22" s="305" t="str">
        <f t="shared" si="1"/>
        <v/>
      </c>
      <c r="AQ22" s="305" t="str">
        <f t="shared" si="1"/>
        <v/>
      </c>
      <c r="AR22" s="305" t="str">
        <f t="shared" si="1"/>
        <v/>
      </c>
      <c r="AS22" s="305" t="str">
        <f t="shared" si="1"/>
        <v/>
      </c>
      <c r="AT22" s="305" t="str">
        <f t="shared" si="1"/>
        <v/>
      </c>
      <c r="AU22" s="305" t="str">
        <f t="shared" si="1"/>
        <v/>
      </c>
      <c r="AV22" s="305" t="str">
        <f t="shared" si="1"/>
        <v/>
      </c>
      <c r="AW22" s="305" t="str">
        <f t="shared" si="1"/>
        <v/>
      </c>
      <c r="AX22" s="305" t="str">
        <f t="shared" si="1"/>
        <v/>
      </c>
      <c r="AY22" s="305" t="str">
        <f t="shared" si="1"/>
        <v/>
      </c>
      <c r="AZ22" s="305" t="str">
        <f t="shared" si="1"/>
        <v/>
      </c>
      <c r="BA22" s="305" t="str">
        <f t="shared" si="1"/>
        <v/>
      </c>
      <c r="BB22" s="305" t="str">
        <f t="shared" si="1"/>
        <v/>
      </c>
      <c r="BC22" s="305" t="str">
        <f t="shared" si="1"/>
        <v/>
      </c>
      <c r="BD22" s="305" t="str">
        <f t="shared" si="1"/>
        <v/>
      </c>
      <c r="BE22" s="305" t="str">
        <f t="shared" si="1"/>
        <v/>
      </c>
      <c r="BF22" s="305" t="str">
        <f t="shared" si="1"/>
        <v/>
      </c>
      <c r="BG22" s="305" t="str">
        <f t="shared" si="1"/>
        <v/>
      </c>
      <c r="BH22" s="305" t="str">
        <f t="shared" si="1"/>
        <v/>
      </c>
      <c r="BI22" s="305" t="str">
        <f t="shared" si="1"/>
        <v/>
      </c>
      <c r="BJ22" s="305" t="str">
        <f t="shared" si="1"/>
        <v/>
      </c>
    </row>
    <row r="23" spans="1:62" ht="15" x14ac:dyDescent="0.25">
      <c r="A23" s="315" t="s">
        <v>213</v>
      </c>
      <c r="B23" s="305"/>
      <c r="C23" s="305" t="str">
        <f t="shared" ref="C23:BJ23" si="2">IF(OR(C21="",C22=""),"",(C21+C22))</f>
        <v/>
      </c>
      <c r="D23" s="305" t="str">
        <f t="shared" si="2"/>
        <v/>
      </c>
      <c r="E23" s="305" t="str">
        <f t="shared" si="2"/>
        <v/>
      </c>
      <c r="F23" s="305" t="str">
        <f t="shared" si="2"/>
        <v/>
      </c>
      <c r="G23" s="305" t="str">
        <f t="shared" si="2"/>
        <v/>
      </c>
      <c r="H23" s="305" t="str">
        <f t="shared" si="2"/>
        <v/>
      </c>
      <c r="I23" s="305" t="str">
        <f t="shared" si="2"/>
        <v/>
      </c>
      <c r="J23" s="305" t="str">
        <f t="shared" si="2"/>
        <v/>
      </c>
      <c r="K23" s="305" t="str">
        <f t="shared" si="2"/>
        <v/>
      </c>
      <c r="L23" s="305" t="str">
        <f t="shared" si="2"/>
        <v/>
      </c>
      <c r="M23" s="305" t="str">
        <f t="shared" si="2"/>
        <v/>
      </c>
      <c r="N23" s="305" t="str">
        <f t="shared" si="2"/>
        <v/>
      </c>
      <c r="O23" s="305" t="str">
        <f t="shared" si="2"/>
        <v/>
      </c>
      <c r="P23" s="305" t="str">
        <f t="shared" si="2"/>
        <v/>
      </c>
      <c r="Q23" s="305" t="str">
        <f t="shared" si="2"/>
        <v/>
      </c>
      <c r="R23" s="305" t="str">
        <f t="shared" si="2"/>
        <v/>
      </c>
      <c r="S23" s="305" t="str">
        <f t="shared" si="2"/>
        <v/>
      </c>
      <c r="T23" s="305" t="str">
        <f t="shared" si="2"/>
        <v/>
      </c>
      <c r="U23" s="305" t="str">
        <f t="shared" si="2"/>
        <v/>
      </c>
      <c r="V23" s="305" t="str">
        <f t="shared" si="2"/>
        <v/>
      </c>
      <c r="W23" s="305" t="str">
        <f t="shared" si="2"/>
        <v/>
      </c>
      <c r="X23" s="305" t="str">
        <f t="shared" si="2"/>
        <v/>
      </c>
      <c r="Y23" s="305" t="str">
        <f t="shared" si="2"/>
        <v/>
      </c>
      <c r="Z23" s="305" t="str">
        <f t="shared" si="2"/>
        <v/>
      </c>
      <c r="AA23" s="305" t="str">
        <f t="shared" si="2"/>
        <v/>
      </c>
      <c r="AB23" s="305" t="str">
        <f t="shared" si="2"/>
        <v/>
      </c>
      <c r="AC23" s="305" t="str">
        <f t="shared" si="2"/>
        <v/>
      </c>
      <c r="AD23" s="305" t="str">
        <f t="shared" si="2"/>
        <v/>
      </c>
      <c r="AE23" s="305" t="str">
        <f t="shared" si="2"/>
        <v/>
      </c>
      <c r="AF23" s="305" t="str">
        <f t="shared" si="2"/>
        <v/>
      </c>
      <c r="AG23" s="305" t="str">
        <f t="shared" si="2"/>
        <v/>
      </c>
      <c r="AH23" s="305" t="str">
        <f t="shared" si="2"/>
        <v/>
      </c>
      <c r="AI23" s="305" t="str">
        <f t="shared" si="2"/>
        <v/>
      </c>
      <c r="AJ23" s="305" t="str">
        <f t="shared" si="2"/>
        <v/>
      </c>
      <c r="AK23" s="305" t="str">
        <f t="shared" si="2"/>
        <v/>
      </c>
      <c r="AL23" s="305" t="str">
        <f t="shared" si="2"/>
        <v/>
      </c>
      <c r="AM23" s="305" t="str">
        <f t="shared" si="2"/>
        <v/>
      </c>
      <c r="AN23" s="305" t="str">
        <f t="shared" si="2"/>
        <v/>
      </c>
      <c r="AO23" s="305" t="str">
        <f t="shared" si="2"/>
        <v/>
      </c>
      <c r="AP23" s="305" t="str">
        <f t="shared" si="2"/>
        <v/>
      </c>
      <c r="AQ23" s="305" t="str">
        <f t="shared" si="2"/>
        <v/>
      </c>
      <c r="AR23" s="305" t="str">
        <f t="shared" si="2"/>
        <v/>
      </c>
      <c r="AS23" s="305" t="str">
        <f t="shared" si="2"/>
        <v/>
      </c>
      <c r="AT23" s="305" t="str">
        <f t="shared" si="2"/>
        <v/>
      </c>
      <c r="AU23" s="305" t="str">
        <f t="shared" si="2"/>
        <v/>
      </c>
      <c r="AV23" s="305" t="str">
        <f t="shared" si="2"/>
        <v/>
      </c>
      <c r="AW23" s="305" t="str">
        <f t="shared" si="2"/>
        <v/>
      </c>
      <c r="AX23" s="305" t="str">
        <f t="shared" si="2"/>
        <v/>
      </c>
      <c r="AY23" s="305" t="str">
        <f t="shared" si="2"/>
        <v/>
      </c>
      <c r="AZ23" s="305" t="str">
        <f t="shared" si="2"/>
        <v/>
      </c>
      <c r="BA23" s="305" t="str">
        <f t="shared" si="2"/>
        <v/>
      </c>
      <c r="BB23" s="305" t="str">
        <f t="shared" si="2"/>
        <v/>
      </c>
      <c r="BC23" s="305" t="str">
        <f t="shared" si="2"/>
        <v/>
      </c>
      <c r="BD23" s="305" t="str">
        <f t="shared" si="2"/>
        <v/>
      </c>
      <c r="BE23" s="305" t="str">
        <f t="shared" si="2"/>
        <v/>
      </c>
      <c r="BF23" s="305" t="str">
        <f t="shared" si="2"/>
        <v/>
      </c>
      <c r="BG23" s="305" t="str">
        <f t="shared" si="2"/>
        <v/>
      </c>
      <c r="BH23" s="305" t="str">
        <f t="shared" si="2"/>
        <v/>
      </c>
      <c r="BI23" s="305" t="str">
        <f t="shared" si="2"/>
        <v/>
      </c>
      <c r="BJ23" s="305" t="str">
        <f t="shared" si="2"/>
        <v/>
      </c>
    </row>
    <row r="24" spans="1:62" ht="15" x14ac:dyDescent="0.25">
      <c r="A24" s="315" t="s">
        <v>214</v>
      </c>
      <c r="B24" s="306">
        <f>+C12</f>
        <v>0</v>
      </c>
      <c r="C24" s="305" t="str">
        <f t="shared" ref="C24:BJ24" si="3">IF(OR(B24="",C21=""),"",(B24-C21))</f>
        <v/>
      </c>
      <c r="D24" s="305" t="str">
        <f t="shared" si="3"/>
        <v/>
      </c>
      <c r="E24" s="305" t="str">
        <f t="shared" si="3"/>
        <v/>
      </c>
      <c r="F24" s="305" t="str">
        <f t="shared" si="3"/>
        <v/>
      </c>
      <c r="G24" s="305" t="str">
        <f t="shared" si="3"/>
        <v/>
      </c>
      <c r="H24" s="305" t="str">
        <f t="shared" si="3"/>
        <v/>
      </c>
      <c r="I24" s="305" t="str">
        <f t="shared" si="3"/>
        <v/>
      </c>
      <c r="J24" s="305" t="str">
        <f t="shared" si="3"/>
        <v/>
      </c>
      <c r="K24" s="305" t="str">
        <f t="shared" si="3"/>
        <v/>
      </c>
      <c r="L24" s="305" t="str">
        <f t="shared" si="3"/>
        <v/>
      </c>
      <c r="M24" s="305" t="str">
        <f t="shared" si="3"/>
        <v/>
      </c>
      <c r="N24" s="305" t="str">
        <f t="shared" si="3"/>
        <v/>
      </c>
      <c r="O24" s="305" t="str">
        <f t="shared" si="3"/>
        <v/>
      </c>
      <c r="P24" s="305" t="str">
        <f t="shared" si="3"/>
        <v/>
      </c>
      <c r="Q24" s="305" t="str">
        <f t="shared" si="3"/>
        <v/>
      </c>
      <c r="R24" s="305" t="str">
        <f t="shared" si="3"/>
        <v/>
      </c>
      <c r="S24" s="305" t="str">
        <f t="shared" si="3"/>
        <v/>
      </c>
      <c r="T24" s="305" t="str">
        <f t="shared" si="3"/>
        <v/>
      </c>
      <c r="U24" s="305" t="str">
        <f t="shared" si="3"/>
        <v/>
      </c>
      <c r="V24" s="305" t="str">
        <f t="shared" si="3"/>
        <v/>
      </c>
      <c r="W24" s="305" t="str">
        <f t="shared" si="3"/>
        <v/>
      </c>
      <c r="X24" s="305" t="str">
        <f t="shared" si="3"/>
        <v/>
      </c>
      <c r="Y24" s="305" t="str">
        <f t="shared" si="3"/>
        <v/>
      </c>
      <c r="Z24" s="305" t="str">
        <f t="shared" si="3"/>
        <v/>
      </c>
      <c r="AA24" s="305" t="str">
        <f t="shared" si="3"/>
        <v/>
      </c>
      <c r="AB24" s="305" t="str">
        <f t="shared" si="3"/>
        <v/>
      </c>
      <c r="AC24" s="305" t="str">
        <f t="shared" si="3"/>
        <v/>
      </c>
      <c r="AD24" s="305" t="str">
        <f t="shared" si="3"/>
        <v/>
      </c>
      <c r="AE24" s="305" t="str">
        <f t="shared" si="3"/>
        <v/>
      </c>
      <c r="AF24" s="305" t="str">
        <f t="shared" si="3"/>
        <v/>
      </c>
      <c r="AG24" s="305" t="str">
        <f t="shared" si="3"/>
        <v/>
      </c>
      <c r="AH24" s="305" t="str">
        <f t="shared" si="3"/>
        <v/>
      </c>
      <c r="AI24" s="305" t="str">
        <f t="shared" si="3"/>
        <v/>
      </c>
      <c r="AJ24" s="305" t="str">
        <f t="shared" si="3"/>
        <v/>
      </c>
      <c r="AK24" s="305" t="str">
        <f t="shared" si="3"/>
        <v/>
      </c>
      <c r="AL24" s="305" t="str">
        <f t="shared" si="3"/>
        <v/>
      </c>
      <c r="AM24" s="305" t="str">
        <f t="shared" si="3"/>
        <v/>
      </c>
      <c r="AN24" s="305" t="str">
        <f t="shared" si="3"/>
        <v/>
      </c>
      <c r="AO24" s="305" t="str">
        <f t="shared" si="3"/>
        <v/>
      </c>
      <c r="AP24" s="305" t="str">
        <f t="shared" si="3"/>
        <v/>
      </c>
      <c r="AQ24" s="305" t="str">
        <f t="shared" si="3"/>
        <v/>
      </c>
      <c r="AR24" s="305" t="str">
        <f t="shared" si="3"/>
        <v/>
      </c>
      <c r="AS24" s="305" t="str">
        <f t="shared" si="3"/>
        <v/>
      </c>
      <c r="AT24" s="305" t="str">
        <f t="shared" si="3"/>
        <v/>
      </c>
      <c r="AU24" s="305" t="str">
        <f t="shared" si="3"/>
        <v/>
      </c>
      <c r="AV24" s="305" t="str">
        <f t="shared" si="3"/>
        <v/>
      </c>
      <c r="AW24" s="305" t="str">
        <f t="shared" si="3"/>
        <v/>
      </c>
      <c r="AX24" s="305" t="str">
        <f t="shared" si="3"/>
        <v/>
      </c>
      <c r="AY24" s="305" t="str">
        <f t="shared" si="3"/>
        <v/>
      </c>
      <c r="AZ24" s="305" t="str">
        <f t="shared" si="3"/>
        <v/>
      </c>
      <c r="BA24" s="305" t="str">
        <f t="shared" si="3"/>
        <v/>
      </c>
      <c r="BB24" s="305" t="str">
        <f t="shared" si="3"/>
        <v/>
      </c>
      <c r="BC24" s="305" t="str">
        <f t="shared" si="3"/>
        <v/>
      </c>
      <c r="BD24" s="305" t="str">
        <f t="shared" si="3"/>
        <v/>
      </c>
      <c r="BE24" s="305" t="str">
        <f t="shared" si="3"/>
        <v/>
      </c>
      <c r="BF24" s="305" t="str">
        <f t="shared" si="3"/>
        <v/>
      </c>
      <c r="BG24" s="305" t="str">
        <f t="shared" si="3"/>
        <v/>
      </c>
      <c r="BH24" s="305" t="str">
        <f t="shared" si="3"/>
        <v/>
      </c>
      <c r="BI24" s="305" t="str">
        <f t="shared" si="3"/>
        <v/>
      </c>
      <c r="BJ24" s="307" t="str">
        <f t="shared" si="3"/>
        <v/>
      </c>
    </row>
    <row r="25" spans="1:62" x14ac:dyDescent="0.2">
      <c r="A25" s="293"/>
    </row>
    <row r="26" spans="1:62" x14ac:dyDescent="0.2">
      <c r="A26" s="293"/>
    </row>
    <row r="27" spans="1:62" x14ac:dyDescent="0.2">
      <c r="A27" s="293"/>
    </row>
    <row r="28" spans="1:62" x14ac:dyDescent="0.2">
      <c r="A28" s="293"/>
    </row>
    <row r="29" spans="1:62" x14ac:dyDescent="0.2">
      <c r="A29" s="293"/>
    </row>
    <row r="30" spans="1:62" x14ac:dyDescent="0.2">
      <c r="A30" s="293"/>
    </row>
    <row r="31" spans="1:62" x14ac:dyDescent="0.2">
      <c r="A31" s="293"/>
    </row>
    <row r="32" spans="1:62" x14ac:dyDescent="0.2">
      <c r="A32" s="293"/>
    </row>
    <row r="33" spans="1:1" x14ac:dyDescent="0.2">
      <c r="A33" s="293"/>
    </row>
    <row r="34" spans="1:1" x14ac:dyDescent="0.2">
      <c r="A34" s="293"/>
    </row>
    <row r="35" spans="1:1" x14ac:dyDescent="0.2">
      <c r="A35" s="293"/>
    </row>
    <row r="36" spans="1:1" x14ac:dyDescent="0.2">
      <c r="A36" s="293"/>
    </row>
    <row r="37" spans="1:1" x14ac:dyDescent="0.2">
      <c r="A37" s="293"/>
    </row>
    <row r="38" spans="1:1" x14ac:dyDescent="0.2">
      <c r="A38" s="293"/>
    </row>
    <row r="39" spans="1:1" x14ac:dyDescent="0.2">
      <c r="A39" s="293"/>
    </row>
    <row r="40" spans="1:1" x14ac:dyDescent="0.2">
      <c r="A40" s="293"/>
    </row>
    <row r="41" spans="1:1" x14ac:dyDescent="0.2">
      <c r="A41" s="293"/>
    </row>
    <row r="42" spans="1:1" x14ac:dyDescent="0.2">
      <c r="A42" s="293"/>
    </row>
    <row r="43" spans="1:1" x14ac:dyDescent="0.2">
      <c r="A43" s="293"/>
    </row>
    <row r="44" spans="1:1" x14ac:dyDescent="0.2">
      <c r="A44" s="293"/>
    </row>
    <row r="45" spans="1:1" x14ac:dyDescent="0.2">
      <c r="A45" s="293"/>
    </row>
    <row r="46" spans="1:1" x14ac:dyDescent="0.2">
      <c r="A46" s="293"/>
    </row>
    <row r="47" spans="1:1" x14ac:dyDescent="0.2">
      <c r="A47" s="293"/>
    </row>
    <row r="48" spans="1:1" x14ac:dyDescent="0.2">
      <c r="A48" s="293"/>
    </row>
    <row r="49" spans="1:1" x14ac:dyDescent="0.2">
      <c r="A49" s="293"/>
    </row>
    <row r="50" spans="1:1" x14ac:dyDescent="0.2">
      <c r="A50" s="293"/>
    </row>
    <row r="51" spans="1:1" x14ac:dyDescent="0.2">
      <c r="A51" s="293"/>
    </row>
    <row r="52" spans="1:1" x14ac:dyDescent="0.2">
      <c r="A52" s="293"/>
    </row>
    <row r="53" spans="1:1" x14ac:dyDescent="0.2">
      <c r="A53" s="293"/>
    </row>
    <row r="54" spans="1:1" x14ac:dyDescent="0.2">
      <c r="A54" s="293"/>
    </row>
    <row r="55" spans="1:1" x14ac:dyDescent="0.2">
      <c r="A55" s="293"/>
    </row>
    <row r="56" spans="1:1" x14ac:dyDescent="0.2">
      <c r="A56" s="293"/>
    </row>
    <row r="57" spans="1:1" x14ac:dyDescent="0.2">
      <c r="A57" s="293"/>
    </row>
    <row r="58" spans="1:1" x14ac:dyDescent="0.2">
      <c r="A58" s="293"/>
    </row>
    <row r="59" spans="1:1" x14ac:dyDescent="0.2">
      <c r="A59" s="293"/>
    </row>
    <row r="60" spans="1:1" x14ac:dyDescent="0.2">
      <c r="A60" s="293"/>
    </row>
    <row r="61" spans="1:1" x14ac:dyDescent="0.2">
      <c r="A61" s="293"/>
    </row>
    <row r="62" spans="1:1" x14ac:dyDescent="0.2">
      <c r="A62" s="293"/>
    </row>
    <row r="63" spans="1:1" x14ac:dyDescent="0.2">
      <c r="A63" s="293"/>
    </row>
    <row r="64" spans="1:1" x14ac:dyDescent="0.2">
      <c r="A64" s="293"/>
    </row>
    <row r="65" spans="1:1" x14ac:dyDescent="0.2">
      <c r="A65" s="293"/>
    </row>
    <row r="66" spans="1:1" x14ac:dyDescent="0.2">
      <c r="A66" s="293"/>
    </row>
    <row r="67" spans="1:1" x14ac:dyDescent="0.2">
      <c r="A67" s="293"/>
    </row>
    <row r="68" spans="1:1" x14ac:dyDescent="0.2">
      <c r="A68" s="293"/>
    </row>
    <row r="69" spans="1:1" x14ac:dyDescent="0.2">
      <c r="A69" s="293"/>
    </row>
    <row r="70" spans="1:1" x14ac:dyDescent="0.2">
      <c r="A70" s="293"/>
    </row>
    <row r="71" spans="1:1" x14ac:dyDescent="0.2">
      <c r="A71" s="293"/>
    </row>
    <row r="72" spans="1:1" x14ac:dyDescent="0.2">
      <c r="A72" s="293"/>
    </row>
    <row r="73" spans="1:1" x14ac:dyDescent="0.2">
      <c r="A73" s="293"/>
    </row>
    <row r="74" spans="1:1" x14ac:dyDescent="0.2">
      <c r="A74" s="293"/>
    </row>
    <row r="75" spans="1:1" x14ac:dyDescent="0.2">
      <c r="A75" s="293"/>
    </row>
    <row r="76" spans="1:1" x14ac:dyDescent="0.2">
      <c r="A76" s="293"/>
    </row>
    <row r="77" spans="1:1" x14ac:dyDescent="0.2">
      <c r="A77" s="293"/>
    </row>
    <row r="78" spans="1:1" x14ac:dyDescent="0.2">
      <c r="A78" s="293"/>
    </row>
    <row r="79" spans="1:1" x14ac:dyDescent="0.2">
      <c r="A79" s="293"/>
    </row>
    <row r="80" spans="1:1" x14ac:dyDescent="0.2">
      <c r="A80" s="293"/>
    </row>
    <row r="81" spans="1:1" x14ac:dyDescent="0.2">
      <c r="A81" s="293"/>
    </row>
  </sheetData>
  <protectedRanges>
    <protectedRange password="D50F" sqref="C12:C14 E3" name="Rango1"/>
  </protectedRanges>
  <mergeCells count="1">
    <mergeCell ref="A10:E10"/>
  </mergeCells>
  <pageMargins left="0.7" right="0.7" top="0.75" bottom="0.75" header="0.3" footer="0.3"/>
  <pageSetup orientation="portrait" r:id="rId1"/>
  <headerFooter>
    <oddHeader>&amp;CElaborado por: CQ Financiera
Sept/2024&amp;RVersión: 2.0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D10BE-AA2A-4390-AC92-E28045340BB5}">
  <sheetPr>
    <tabColor rgb="FF008080"/>
    <pageSetUpPr fitToPage="1"/>
  </sheetPr>
  <dimension ref="A1:H63"/>
  <sheetViews>
    <sheetView showGridLines="0" showZeros="0" zoomScaleNormal="100" workbookViewId="0">
      <selection activeCell="G2" sqref="G2"/>
    </sheetView>
  </sheetViews>
  <sheetFormatPr defaultColWidth="9.28515625" defaultRowHeight="15" x14ac:dyDescent="0.25"/>
  <cols>
    <col min="1" max="1" width="33.28515625" style="37" customWidth="1"/>
    <col min="2" max="2" width="15.28515625" style="37" customWidth="1"/>
    <col min="3" max="3" width="14.140625" style="86" customWidth="1"/>
    <col min="4" max="4" width="10.5703125" style="37" customWidth="1"/>
    <col min="5" max="5" width="39.140625" style="37" bestFit="1" customWidth="1"/>
    <col min="6" max="6" width="15.7109375" style="37" customWidth="1"/>
    <col min="7" max="7" width="15.5703125" style="86" customWidth="1"/>
    <col min="8" max="8" width="13" style="37" customWidth="1"/>
    <col min="9" max="16384" width="9.28515625" style="37"/>
  </cols>
  <sheetData>
    <row r="1" spans="1:8" ht="21" customHeight="1" x14ac:dyDescent="0.25"/>
    <row r="2" spans="1:8" x14ac:dyDescent="0.25">
      <c r="E2" s="260"/>
      <c r="F2" s="260"/>
      <c r="G2" s="87"/>
    </row>
    <row r="4" spans="1:8" ht="33.75" customHeight="1" x14ac:dyDescent="0.25">
      <c r="A4" s="38"/>
      <c r="E4" s="261" t="s">
        <v>17</v>
      </c>
      <c r="F4" s="261"/>
      <c r="G4" s="261"/>
    </row>
    <row r="5" spans="1:8" ht="15" customHeight="1" x14ac:dyDescent="0.25">
      <c r="A5" s="38"/>
      <c r="B5" s="39" t="s">
        <v>18</v>
      </c>
      <c r="C5" s="87"/>
    </row>
    <row r="6" spans="1:8" ht="15" customHeight="1" x14ac:dyDescent="0.25">
      <c r="E6" s="40" t="s">
        <v>19</v>
      </c>
      <c r="F6" s="41"/>
      <c r="G6" s="88"/>
    </row>
    <row r="7" spans="1:8" ht="15" customHeight="1" x14ac:dyDescent="0.25">
      <c r="E7" s="40" t="s">
        <v>20</v>
      </c>
      <c r="F7" s="41"/>
      <c r="G7" s="88"/>
    </row>
    <row r="8" spans="1:8" ht="15" customHeight="1" x14ac:dyDescent="0.25">
      <c r="A8" s="261" t="s">
        <v>21</v>
      </c>
      <c r="B8" s="261"/>
      <c r="C8" s="261"/>
      <c r="E8" s="40" t="s">
        <v>22</v>
      </c>
      <c r="F8" s="41"/>
      <c r="G8" s="88"/>
    </row>
    <row r="9" spans="1:8" ht="15" customHeight="1" x14ac:dyDescent="0.25">
      <c r="A9" s="42"/>
      <c r="B9" s="43"/>
      <c r="E9" s="40" t="s">
        <v>23</v>
      </c>
      <c r="F9" s="44"/>
      <c r="G9" s="88"/>
      <c r="H9" s="45"/>
    </row>
    <row r="10" spans="1:8" ht="15" customHeight="1" x14ac:dyDescent="0.25">
      <c r="A10" s="40" t="s">
        <v>24</v>
      </c>
      <c r="B10" s="46"/>
      <c r="C10" s="88"/>
      <c r="E10" s="40" t="s">
        <v>25</v>
      </c>
      <c r="F10" s="44"/>
      <c r="G10" s="88"/>
      <c r="H10" s="47"/>
    </row>
    <row r="11" spans="1:8" ht="15" customHeight="1" x14ac:dyDescent="0.25">
      <c r="A11" s="40" t="s">
        <v>20</v>
      </c>
      <c r="B11" s="44"/>
      <c r="C11" s="88"/>
      <c r="E11" s="48" t="s">
        <v>26</v>
      </c>
      <c r="F11" s="49"/>
      <c r="G11" s="88"/>
    </row>
    <row r="12" spans="1:8" ht="15" customHeight="1" x14ac:dyDescent="0.25">
      <c r="A12" s="40" t="s">
        <v>22</v>
      </c>
      <c r="B12" s="44"/>
      <c r="C12" s="88"/>
      <c r="E12" s="48" t="s">
        <v>27</v>
      </c>
      <c r="F12" s="49"/>
      <c r="G12" s="88"/>
    </row>
    <row r="13" spans="1:8" ht="15" customHeight="1" x14ac:dyDescent="0.25">
      <c r="A13" s="48" t="s">
        <v>28</v>
      </c>
      <c r="B13" s="49"/>
      <c r="C13" s="88"/>
      <c r="E13" s="48" t="s">
        <v>29</v>
      </c>
      <c r="F13" s="49"/>
      <c r="G13" s="88"/>
    </row>
    <row r="14" spans="1:8" ht="15" customHeight="1" x14ac:dyDescent="0.25">
      <c r="A14" s="48" t="s">
        <v>30</v>
      </c>
      <c r="B14" s="49"/>
      <c r="C14" s="88"/>
      <c r="E14" s="48" t="s">
        <v>31</v>
      </c>
      <c r="F14" s="49"/>
      <c r="G14" s="88"/>
    </row>
    <row r="15" spans="1:8" ht="15" customHeight="1" x14ac:dyDescent="0.25">
      <c r="A15" s="50"/>
      <c r="B15" s="49"/>
      <c r="C15" s="88"/>
      <c r="E15" s="50" t="s">
        <v>32</v>
      </c>
      <c r="F15" s="49"/>
      <c r="G15" s="88"/>
    </row>
    <row r="16" spans="1:8" ht="15" customHeight="1" x14ac:dyDescent="0.25">
      <c r="A16" s="50"/>
      <c r="B16" s="49"/>
      <c r="C16" s="88"/>
      <c r="E16" s="50"/>
      <c r="F16" s="49"/>
      <c r="G16" s="88"/>
    </row>
    <row r="17" spans="1:8" ht="15" customHeight="1" x14ac:dyDescent="0.25">
      <c r="A17" s="48" t="s">
        <v>33</v>
      </c>
      <c r="B17" s="49"/>
      <c r="C17" s="88"/>
      <c r="E17" s="48"/>
      <c r="F17" s="49"/>
      <c r="G17" s="88"/>
    </row>
    <row r="18" spans="1:8" ht="15" customHeight="1" x14ac:dyDescent="0.25">
      <c r="A18" s="48" t="s">
        <v>34</v>
      </c>
      <c r="B18" s="49"/>
      <c r="C18" s="88"/>
      <c r="E18" s="51" t="s">
        <v>35</v>
      </c>
      <c r="F18" s="52"/>
      <c r="G18" s="88"/>
    </row>
    <row r="19" spans="1:8" ht="15" customHeight="1" x14ac:dyDescent="0.25">
      <c r="A19" s="48" t="s">
        <v>36</v>
      </c>
      <c r="B19" s="49"/>
      <c r="C19" s="88"/>
      <c r="E19" s="51" t="s">
        <v>37</v>
      </c>
      <c r="F19" s="52"/>
      <c r="G19" s="88"/>
    </row>
    <row r="20" spans="1:8" ht="15" customHeight="1" x14ac:dyDescent="0.25">
      <c r="E20" s="51" t="s">
        <v>38</v>
      </c>
      <c r="F20" s="52"/>
      <c r="G20" s="88"/>
    </row>
    <row r="21" spans="1:8" ht="15" customHeight="1" x14ac:dyDescent="0.25">
      <c r="A21" s="53" t="s">
        <v>39</v>
      </c>
      <c r="E21" s="51" t="s">
        <v>40</v>
      </c>
      <c r="F21" s="52"/>
      <c r="G21" s="88"/>
    </row>
    <row r="22" spans="1:8" ht="15" customHeight="1" x14ac:dyDescent="0.25">
      <c r="A22" s="54" t="s">
        <v>41</v>
      </c>
      <c r="B22" s="55"/>
      <c r="C22" s="88"/>
      <c r="E22" s="56" t="s">
        <v>42</v>
      </c>
      <c r="F22" s="57"/>
      <c r="G22" s="88"/>
    </row>
    <row r="23" spans="1:8" ht="15" customHeight="1" x14ac:dyDescent="0.25">
      <c r="A23" s="58" t="s">
        <v>43</v>
      </c>
      <c r="B23" s="59"/>
      <c r="C23" s="88"/>
      <c r="E23" s="51" t="s">
        <v>44</v>
      </c>
      <c r="F23" s="52"/>
      <c r="G23" s="88"/>
    </row>
    <row r="24" spans="1:8" ht="15" customHeight="1" x14ac:dyDescent="0.25">
      <c r="A24" s="54" t="s">
        <v>45</v>
      </c>
      <c r="B24" s="55"/>
      <c r="C24" s="88"/>
      <c r="E24" s="51" t="s">
        <v>46</v>
      </c>
      <c r="F24" s="52"/>
      <c r="G24" s="88"/>
    </row>
    <row r="25" spans="1:8" ht="15" customHeight="1" x14ac:dyDescent="0.25">
      <c r="A25" s="54" t="s">
        <v>47</v>
      </c>
      <c r="B25" s="55"/>
      <c r="C25" s="88"/>
      <c r="E25" s="51" t="s">
        <v>48</v>
      </c>
      <c r="F25" s="60"/>
      <c r="G25" s="88"/>
    </row>
    <row r="26" spans="1:8" ht="15" customHeight="1" x14ac:dyDescent="0.25">
      <c r="A26" s="58" t="s">
        <v>49</v>
      </c>
      <c r="B26" s="59"/>
      <c r="C26" s="88"/>
      <c r="E26" s="56" t="s">
        <v>50</v>
      </c>
      <c r="F26" s="60"/>
      <c r="G26" s="88"/>
      <c r="H26" s="61"/>
    </row>
    <row r="27" spans="1:8" ht="15" customHeight="1" x14ac:dyDescent="0.25">
      <c r="A27" s="58"/>
      <c r="B27" s="59"/>
      <c r="C27" s="88"/>
      <c r="E27" s="56" t="s">
        <v>51</v>
      </c>
      <c r="F27" s="60"/>
      <c r="G27" s="88"/>
    </row>
    <row r="28" spans="1:8" ht="15" customHeight="1" x14ac:dyDescent="0.25">
      <c r="A28" s="58"/>
      <c r="B28" s="59"/>
      <c r="C28" s="88"/>
      <c r="E28" s="51" t="s">
        <v>52</v>
      </c>
      <c r="F28" s="57"/>
      <c r="G28" s="88"/>
    </row>
    <row r="29" spans="1:8" ht="15" customHeight="1" x14ac:dyDescent="0.25">
      <c r="A29" s="58"/>
      <c r="B29" s="59"/>
      <c r="C29" s="88"/>
      <c r="E29" s="56" t="s">
        <v>53</v>
      </c>
      <c r="F29" s="57"/>
      <c r="G29" s="88"/>
    </row>
    <row r="30" spans="1:8" ht="15" customHeight="1" x14ac:dyDescent="0.25">
      <c r="A30" s="58"/>
      <c r="B30" s="59"/>
      <c r="C30" s="88"/>
      <c r="E30" s="56" t="s">
        <v>54</v>
      </c>
      <c r="F30" s="57"/>
      <c r="G30" s="88"/>
    </row>
    <row r="31" spans="1:8" ht="15" customHeight="1" x14ac:dyDescent="0.25">
      <c r="A31" s="58"/>
      <c r="B31" s="59"/>
      <c r="C31" s="88"/>
      <c r="E31" s="56" t="s">
        <v>55</v>
      </c>
      <c r="F31" s="57"/>
      <c r="G31" s="88"/>
    </row>
    <row r="32" spans="1:8" ht="15" customHeight="1" thickBot="1" x14ac:dyDescent="0.3">
      <c r="A32" s="54"/>
      <c r="B32" s="55"/>
      <c r="C32" s="88"/>
      <c r="E32" s="56"/>
      <c r="F32" s="57"/>
      <c r="G32" s="88"/>
    </row>
    <row r="33" spans="1:7" s="53" customFormat="1" ht="15" customHeight="1" thickTop="1" thickBot="1" x14ac:dyDescent="0.3">
      <c r="A33" s="62" t="s">
        <v>56</v>
      </c>
      <c r="B33" s="63"/>
      <c r="C33" s="91">
        <f>SUM(C10:C32)</f>
        <v>0</v>
      </c>
      <c r="E33" s="64" t="s">
        <v>57</v>
      </c>
      <c r="F33" s="65"/>
      <c r="G33" s="89">
        <f>SUM(G6:G32)</f>
        <v>0</v>
      </c>
    </row>
    <row r="34" spans="1:7" ht="15" customHeight="1" thickTop="1" thickBot="1" x14ac:dyDescent="0.3"/>
    <row r="35" spans="1:7" ht="15" customHeight="1" thickTop="1" thickBot="1" x14ac:dyDescent="0.3">
      <c r="B35" s="53"/>
      <c r="C35" s="92"/>
      <c r="D35" s="53"/>
      <c r="E35" s="67" t="s">
        <v>63</v>
      </c>
      <c r="F35" s="66"/>
      <c r="G35" s="90">
        <f>+G33+C33</f>
        <v>0</v>
      </c>
    </row>
    <row r="36" spans="1:7" ht="15" customHeight="1" thickTop="1" x14ac:dyDescent="0.25"/>
    <row r="37" spans="1:7" ht="15" customHeight="1" x14ac:dyDescent="0.25"/>
    <row r="38" spans="1:7" ht="45" x14ac:dyDescent="0.25">
      <c r="A38" s="262" t="s">
        <v>60</v>
      </c>
      <c r="B38" s="262"/>
      <c r="C38" s="93" t="s">
        <v>61</v>
      </c>
    </row>
    <row r="39" spans="1:7" x14ac:dyDescent="0.25">
      <c r="A39" s="258"/>
      <c r="B39" s="259"/>
      <c r="C39" s="94"/>
    </row>
    <row r="40" spans="1:7" x14ac:dyDescent="0.25">
      <c r="A40" s="258"/>
      <c r="B40" s="259"/>
      <c r="C40" s="94"/>
    </row>
    <row r="41" spans="1:7" x14ac:dyDescent="0.25">
      <c r="A41" s="258"/>
      <c r="B41" s="259"/>
      <c r="C41" s="94"/>
    </row>
    <row r="42" spans="1:7" x14ac:dyDescent="0.25">
      <c r="A42" s="258"/>
      <c r="B42" s="259"/>
      <c r="C42" s="94"/>
    </row>
    <row r="43" spans="1:7" x14ac:dyDescent="0.25">
      <c r="A43" s="258"/>
      <c r="B43" s="259"/>
      <c r="C43" s="94"/>
    </row>
    <row r="44" spans="1:7" x14ac:dyDescent="0.25">
      <c r="A44" s="258"/>
      <c r="B44" s="259"/>
      <c r="C44" s="94"/>
    </row>
    <row r="45" spans="1:7" x14ac:dyDescent="0.25">
      <c r="A45" s="258"/>
      <c r="B45" s="259"/>
      <c r="C45" s="94"/>
    </row>
    <row r="46" spans="1:7" x14ac:dyDescent="0.25">
      <c r="A46" s="258"/>
      <c r="B46" s="259"/>
      <c r="C46" s="94"/>
    </row>
    <row r="47" spans="1:7" x14ac:dyDescent="0.25">
      <c r="A47" s="258"/>
      <c r="B47" s="259"/>
      <c r="C47" s="94"/>
    </row>
    <row r="48" spans="1:7" x14ac:dyDescent="0.25">
      <c r="A48" s="258"/>
      <c r="B48" s="259"/>
      <c r="C48" s="94"/>
    </row>
    <row r="49" spans="1:7" x14ac:dyDescent="0.25">
      <c r="A49" s="258"/>
      <c r="B49" s="259"/>
      <c r="C49" s="94"/>
    </row>
    <row r="50" spans="1:7" x14ac:dyDescent="0.25">
      <c r="A50" s="258"/>
      <c r="B50" s="259"/>
      <c r="C50" s="94"/>
    </row>
    <row r="51" spans="1:7" x14ac:dyDescent="0.25">
      <c r="A51" s="258"/>
      <c r="B51" s="259"/>
      <c r="C51" s="94"/>
    </row>
    <row r="52" spans="1:7" x14ac:dyDescent="0.25">
      <c r="A52" s="258"/>
      <c r="B52" s="259"/>
      <c r="C52" s="94"/>
    </row>
    <row r="53" spans="1:7" x14ac:dyDescent="0.25">
      <c r="A53" s="258"/>
      <c r="B53" s="259"/>
      <c r="C53" s="94"/>
    </row>
    <row r="54" spans="1:7" x14ac:dyDescent="0.25">
      <c r="A54" s="258"/>
      <c r="B54" s="259"/>
      <c r="C54" s="94"/>
    </row>
    <row r="55" spans="1:7" x14ac:dyDescent="0.25">
      <c r="A55" s="258"/>
      <c r="B55" s="259"/>
      <c r="C55" s="94"/>
    </row>
    <row r="56" spans="1:7" x14ac:dyDescent="0.25">
      <c r="A56" s="258"/>
      <c r="B56" s="259"/>
      <c r="C56" s="94"/>
    </row>
    <row r="57" spans="1:7" x14ac:dyDescent="0.25">
      <c r="A57" s="258"/>
      <c r="B57" s="259"/>
      <c r="C57" s="94"/>
    </row>
    <row r="58" spans="1:7" x14ac:dyDescent="0.25">
      <c r="A58" s="258"/>
      <c r="B58" s="259"/>
      <c r="C58" s="94"/>
    </row>
    <row r="59" spans="1:7" x14ac:dyDescent="0.25">
      <c r="A59" s="258"/>
      <c r="B59" s="259"/>
      <c r="C59" s="94"/>
    </row>
    <row r="60" spans="1:7" x14ac:dyDescent="0.25">
      <c r="A60" s="258"/>
      <c r="B60" s="259"/>
      <c r="C60" s="94"/>
    </row>
    <row r="61" spans="1:7" ht="15.75" thickBot="1" x14ac:dyDescent="0.3">
      <c r="A61" s="258"/>
      <c r="B61" s="259"/>
      <c r="C61" s="94"/>
    </row>
    <row r="62" spans="1:7" ht="15.75" thickBot="1" x14ac:dyDescent="0.3">
      <c r="A62" s="256" t="s">
        <v>64</v>
      </c>
      <c r="B62" s="257"/>
      <c r="C62" s="95">
        <f>SUM(C39:C61)</f>
        <v>0</v>
      </c>
      <c r="E62" s="68" t="s">
        <v>62</v>
      </c>
      <c r="F62" s="69" t="s">
        <v>65</v>
      </c>
      <c r="G62" s="83">
        <f>IF(OR(G35=0,C62=0),0,(G35/C62))</f>
        <v>0</v>
      </c>
    </row>
    <row r="63" spans="1:7" ht="15.75" thickTop="1" x14ac:dyDescent="0.25"/>
  </sheetData>
  <mergeCells count="28">
    <mergeCell ref="E2:F2"/>
    <mergeCell ref="E4:G4"/>
    <mergeCell ref="A8:C8"/>
    <mergeCell ref="A38:B38"/>
    <mergeCell ref="A50:B50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62:B62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</mergeCells>
  <printOptions horizontalCentered="1" verticalCentered="1"/>
  <pageMargins left="0.19685039370078741" right="0.27559055118110237" top="0.15748031496062992" bottom="0.23622047244094491" header="0.11811023622047245" footer="0.23622047244094491"/>
  <pageSetup scale="92" orientation="landscape" horizontalDpi="120" verticalDpi="144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4BFA5-4AFB-4ED5-AD98-5274C5289BFA}">
  <sheetPr codeName="Hoja1">
    <tabColor rgb="FFBCEFEE"/>
  </sheetPr>
  <dimension ref="A1:AI109"/>
  <sheetViews>
    <sheetView showGridLines="0" zoomScaleNormal="100" workbookViewId="0"/>
  </sheetViews>
  <sheetFormatPr defaultColWidth="11.42578125" defaultRowHeight="12.75" x14ac:dyDescent="0.2"/>
  <cols>
    <col min="1" max="1" width="32.7109375" style="1" customWidth="1"/>
    <col min="2" max="2" width="14" style="2" customWidth="1"/>
    <col min="3" max="3" width="4" style="2" customWidth="1"/>
    <col min="4" max="4" width="10" style="1" bestFit="1" customWidth="1"/>
    <col min="5" max="5" width="11.5703125" style="2" bestFit="1" customWidth="1"/>
    <col min="6" max="6" width="11.140625" style="2" bestFit="1" customWidth="1"/>
    <col min="7" max="7" width="12.7109375" style="1" customWidth="1"/>
    <col min="8" max="8" width="14.7109375" style="1" customWidth="1"/>
    <col min="9" max="9" width="12.140625" style="1" bestFit="1" customWidth="1"/>
    <col min="10" max="10" width="14.140625" style="1" bestFit="1" customWidth="1"/>
    <col min="11" max="11" width="8.28515625" style="1" bestFit="1" customWidth="1"/>
    <col min="12" max="12" width="2.85546875" style="1" customWidth="1"/>
    <col min="13" max="13" width="15.42578125" style="1" customWidth="1"/>
    <col min="14" max="14" width="11.5703125" style="1" bestFit="1" customWidth="1"/>
    <col min="15" max="15" width="11.140625" style="1" bestFit="1" customWidth="1"/>
    <col min="16" max="19" width="11.42578125" style="1"/>
    <col min="20" max="20" width="8.28515625" style="1" bestFit="1" customWidth="1"/>
    <col min="21" max="21" width="2.5703125" style="1" customWidth="1"/>
    <col min="22" max="24" width="11.42578125" style="1" customWidth="1"/>
    <col min="25" max="31" width="11.42578125" style="1"/>
    <col min="32" max="32" width="12.85546875" style="1" customWidth="1"/>
    <col min="33" max="33" width="11.42578125" style="1"/>
    <col min="34" max="34" width="4.5703125" style="1" customWidth="1"/>
    <col min="35" max="35" width="16.140625" style="1" bestFit="1" customWidth="1"/>
    <col min="36" max="16384" width="11.42578125" style="1"/>
  </cols>
  <sheetData>
    <row r="1" spans="1:35" s="85" customFormat="1" ht="16.5" thickBot="1" x14ac:dyDescent="0.3">
      <c r="B1" s="102"/>
      <c r="C1" s="102"/>
      <c r="E1" s="102"/>
      <c r="F1" s="102"/>
    </row>
    <row r="2" spans="1:35" s="85" customFormat="1" ht="16.5" thickBot="1" x14ac:dyDescent="0.3">
      <c r="B2" s="102"/>
      <c r="C2" s="102"/>
      <c r="E2" s="102"/>
      <c r="F2" s="102"/>
      <c r="G2" s="275" t="s">
        <v>0</v>
      </c>
      <c r="H2" s="276"/>
      <c r="I2" s="96">
        <f>+'1. Costos y Gastos Fijos'!G35</f>
        <v>0</v>
      </c>
      <c r="P2" s="84"/>
    </row>
    <row r="3" spans="1:35" s="85" customFormat="1" ht="16.5" thickBot="1" x14ac:dyDescent="0.3">
      <c r="B3" s="102"/>
      <c r="C3" s="102"/>
      <c r="E3" s="102"/>
      <c r="F3" s="102"/>
      <c r="G3" s="84"/>
      <c r="H3" s="84"/>
      <c r="I3" s="84"/>
      <c r="P3" s="103"/>
    </row>
    <row r="4" spans="1:35" s="85" customFormat="1" ht="16.5" thickBot="1" x14ac:dyDescent="0.3">
      <c r="B4" s="102"/>
      <c r="C4" s="102"/>
      <c r="E4" s="102"/>
      <c r="F4" s="102"/>
      <c r="G4" s="275" t="s">
        <v>1</v>
      </c>
      <c r="H4" s="276"/>
      <c r="I4" s="97"/>
    </row>
    <row r="5" spans="1:35" s="85" customFormat="1" ht="15.75" x14ac:dyDescent="0.25">
      <c r="B5" s="102"/>
      <c r="C5" s="102"/>
      <c r="E5" s="102"/>
      <c r="F5" s="102"/>
    </row>
    <row r="6" spans="1:35" s="105" customFormat="1" ht="18.75" customHeight="1" x14ac:dyDescent="0.25">
      <c r="A6" s="100" t="s">
        <v>2</v>
      </c>
      <c r="B6" s="101"/>
      <c r="C6" s="101"/>
      <c r="D6" s="101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</row>
    <row r="7" spans="1:35" ht="18" customHeight="1" thickBot="1" x14ac:dyDescent="0.25"/>
    <row r="8" spans="1:35" s="99" customFormat="1" ht="33.75" customHeight="1" thickBot="1" x14ac:dyDescent="0.3">
      <c r="G8" s="269" t="s">
        <v>14</v>
      </c>
      <c r="H8" s="270"/>
      <c r="I8" s="270"/>
      <c r="J8" s="271"/>
      <c r="K8" s="106"/>
      <c r="P8" s="266" t="s">
        <v>15</v>
      </c>
      <c r="Q8" s="267"/>
      <c r="R8" s="267"/>
      <c r="S8" s="268"/>
      <c r="Y8" s="272" t="s">
        <v>16</v>
      </c>
      <c r="Z8" s="273"/>
      <c r="AA8" s="273"/>
      <c r="AB8" s="274"/>
    </row>
    <row r="9" spans="1:35" s="5" customFormat="1" ht="51.75" thickBot="1" x14ac:dyDescent="0.25">
      <c r="A9" s="4" t="s">
        <v>71</v>
      </c>
      <c r="B9" s="4" t="s">
        <v>12</v>
      </c>
      <c r="D9" s="4" t="s">
        <v>72</v>
      </c>
      <c r="E9" s="4" t="s">
        <v>75</v>
      </c>
      <c r="F9" s="35" t="s">
        <v>74</v>
      </c>
      <c r="G9" s="4" t="s">
        <v>173</v>
      </c>
      <c r="H9" s="4" t="s">
        <v>73</v>
      </c>
      <c r="I9" s="4" t="s">
        <v>4</v>
      </c>
      <c r="J9" s="4" t="s">
        <v>69</v>
      </c>
      <c r="K9" s="35" t="s">
        <v>13</v>
      </c>
      <c r="M9" s="4" t="s">
        <v>72</v>
      </c>
      <c r="N9" s="4" t="s">
        <v>70</v>
      </c>
      <c r="O9" s="35" t="s">
        <v>5</v>
      </c>
      <c r="P9" s="4" t="s">
        <v>173</v>
      </c>
      <c r="Q9" s="4" t="s">
        <v>73</v>
      </c>
      <c r="R9" s="4" t="s">
        <v>4</v>
      </c>
      <c r="S9" s="4" t="s">
        <v>69</v>
      </c>
      <c r="T9" s="35" t="s">
        <v>13</v>
      </c>
      <c r="V9" s="4" t="s">
        <v>72</v>
      </c>
      <c r="W9" s="4" t="s">
        <v>70</v>
      </c>
      <c r="X9" s="35" t="s">
        <v>5</v>
      </c>
      <c r="Y9" s="4" t="s">
        <v>173</v>
      </c>
      <c r="Z9" s="4" t="s">
        <v>73</v>
      </c>
      <c r="AA9" s="4" t="s">
        <v>4</v>
      </c>
      <c r="AB9" s="4" t="s">
        <v>69</v>
      </c>
      <c r="AC9" s="35" t="s">
        <v>13</v>
      </c>
      <c r="AF9" s="263" t="s">
        <v>197</v>
      </c>
      <c r="AG9" s="264"/>
      <c r="AH9" s="264"/>
      <c r="AI9" s="265"/>
    </row>
    <row r="10" spans="1:35" s="5" customFormat="1" ht="25.5" customHeight="1" x14ac:dyDescent="0.2">
      <c r="A10" s="4" t="s">
        <v>6</v>
      </c>
      <c r="B10" s="4" t="s">
        <v>7</v>
      </c>
      <c r="D10" s="4" t="s">
        <v>7</v>
      </c>
      <c r="E10" s="4" t="s">
        <v>7</v>
      </c>
      <c r="F10" s="35" t="s">
        <v>9</v>
      </c>
      <c r="G10" s="4" t="s">
        <v>8</v>
      </c>
      <c r="H10" s="4" t="s">
        <v>7</v>
      </c>
      <c r="I10" s="4" t="s">
        <v>7</v>
      </c>
      <c r="J10" s="4" t="s">
        <v>7</v>
      </c>
      <c r="K10" s="35" t="s">
        <v>9</v>
      </c>
      <c r="M10" s="4" t="s">
        <v>7</v>
      </c>
      <c r="N10" s="4" t="s">
        <v>7</v>
      </c>
      <c r="O10" s="35" t="s">
        <v>9</v>
      </c>
      <c r="P10" s="4" t="s">
        <v>8</v>
      </c>
      <c r="Q10" s="4" t="s">
        <v>7</v>
      </c>
      <c r="R10" s="4" t="s">
        <v>7</v>
      </c>
      <c r="S10" s="4" t="s">
        <v>7</v>
      </c>
      <c r="T10" s="35" t="s">
        <v>9</v>
      </c>
      <c r="V10" s="4" t="s">
        <v>7</v>
      </c>
      <c r="W10" s="4" t="s">
        <v>7</v>
      </c>
      <c r="X10" s="35" t="s">
        <v>9</v>
      </c>
      <c r="Y10" s="4" t="s">
        <v>8</v>
      </c>
      <c r="Z10" s="4" t="s">
        <v>7</v>
      </c>
      <c r="AA10" s="4" t="s">
        <v>7</v>
      </c>
      <c r="AB10" s="4" t="s">
        <v>7</v>
      </c>
      <c r="AC10" s="35" t="s">
        <v>9</v>
      </c>
    </row>
    <row r="11" spans="1:35" x14ac:dyDescent="0.2">
      <c r="A11" s="7"/>
      <c r="B11" s="8"/>
      <c r="D11" s="9">
        <f>+B11*G11</f>
        <v>0</v>
      </c>
      <c r="E11" s="10">
        <f t="shared" ref="E11:E42" si="0">IF(OR($I$2=" ",F11=0%),0,(($I$2*F11)/G11))</f>
        <v>0</v>
      </c>
      <c r="F11" s="11">
        <f>IF(OR(G11=" ",$G$102=0),0,(D11/$D$102))</f>
        <v>0</v>
      </c>
      <c r="G11" s="12"/>
      <c r="H11" s="10">
        <f t="shared" ref="H11:H42" si="1">IF(OR($I$4=" ",E11=0),0,((B11+E11)/(1-$I$4)))</f>
        <v>0</v>
      </c>
      <c r="I11" s="10">
        <f t="shared" ref="I11:I42" si="2">IF(G11=" ",0,(G11*H11))</f>
        <v>0</v>
      </c>
      <c r="J11" s="13">
        <f t="shared" ref="J11:J42" si="3">+I11-(D11)-(E11*G11)</f>
        <v>0</v>
      </c>
      <c r="K11" s="11">
        <f>IF(J11=0,0,(J11/I11))</f>
        <v>0</v>
      </c>
      <c r="M11" s="9">
        <f t="shared" ref="M11:M42" si="4">+B11*P11</f>
        <v>0</v>
      </c>
      <c r="N11" s="10">
        <f>IF(OR($I$2=" ",P11=0%),0,(($I$2*F11)/P11))</f>
        <v>0</v>
      </c>
      <c r="O11" s="11">
        <f>IF(OR(P11=" ",$P$102=0),0,(M11/$M$102))</f>
        <v>0</v>
      </c>
      <c r="P11" s="14"/>
      <c r="Q11" s="10">
        <f t="shared" ref="Q11:Q42" si="5">IF(OR($I$4=" ",P11=0),0,((B11+N11)/(1-$I$4)))</f>
        <v>0</v>
      </c>
      <c r="R11" s="10">
        <f>IF(P11=" ",0,(P11*Q11))</f>
        <v>0</v>
      </c>
      <c r="S11" s="13">
        <f>+R11-(M11)-(N11*P11)</f>
        <v>0</v>
      </c>
      <c r="T11" s="11">
        <f>IF(S11=0,0,(S11/R11))</f>
        <v>0</v>
      </c>
      <c r="V11" s="9">
        <f t="shared" ref="V11:V42" si="6">+Y11*B11</f>
        <v>0</v>
      </c>
      <c r="W11" s="10">
        <f>IF(OR($I$2=" ",O11=0%),0,(($I$2*O11)/Y11))</f>
        <v>0</v>
      </c>
      <c r="X11" s="11">
        <f>IF(OR(Y11=" ",$Y$102=0),0,(V11/$V$102))</f>
        <v>0</v>
      </c>
      <c r="Y11" s="14"/>
      <c r="Z11" s="10">
        <f t="shared" ref="Z11:Z42" si="7">IF(OR($I$4=" ",Y11=0),0,((B11+W11)/(1-$I$4)))</f>
        <v>0</v>
      </c>
      <c r="AA11" s="10">
        <f>IF(Y11=" ",0,(Y11*Z11))</f>
        <v>0</v>
      </c>
      <c r="AB11" s="13">
        <f>+AA11-(V11)-(W11*Y11)</f>
        <v>0</v>
      </c>
      <c r="AC11" s="11">
        <f>IF(AB11=0,0,(AB11/AA11))</f>
        <v>0</v>
      </c>
      <c r="AG11" s="5" t="s">
        <v>195</v>
      </c>
      <c r="AH11" s="5"/>
      <c r="AI11" s="5" t="s">
        <v>198</v>
      </c>
    </row>
    <row r="12" spans="1:35" x14ac:dyDescent="0.2">
      <c r="A12" s="7"/>
      <c r="B12" s="8"/>
      <c r="D12" s="9">
        <f>+B12*G12</f>
        <v>0</v>
      </c>
      <c r="E12" s="10">
        <f t="shared" si="0"/>
        <v>0</v>
      </c>
      <c r="F12" s="11">
        <f>IF(OR(G12=" ",$G$102=0),0,(D12/$D$102))</f>
        <v>0</v>
      </c>
      <c r="G12" s="12"/>
      <c r="H12" s="10">
        <f t="shared" si="1"/>
        <v>0</v>
      </c>
      <c r="I12" s="10">
        <f t="shared" si="2"/>
        <v>0</v>
      </c>
      <c r="J12" s="13">
        <f t="shared" si="3"/>
        <v>0</v>
      </c>
      <c r="K12" s="11">
        <f t="shared" ref="K12:K102" si="8">IF(J12=0,0,(J12/I12))</f>
        <v>0</v>
      </c>
      <c r="M12" s="9">
        <f t="shared" si="4"/>
        <v>0</v>
      </c>
      <c r="N12" s="10">
        <f t="shared" ref="N12:N75" si="9">IF(OR($I$2=" ",P12=0%),0,(($I$2*F12)/P12))</f>
        <v>0</v>
      </c>
      <c r="O12" s="11">
        <f>IF(OR(P12=" ",$P$102=0),0,(M12/$M$102))</f>
        <v>0</v>
      </c>
      <c r="P12" s="14"/>
      <c r="Q12" s="10">
        <f t="shared" si="5"/>
        <v>0</v>
      </c>
      <c r="R12" s="10">
        <f t="shared" ref="R12:R101" si="10">IF(P12=" ",0,(P12*Q12))</f>
        <v>0</v>
      </c>
      <c r="S12" s="13">
        <f t="shared" ref="S12:S101" si="11">+R12-(M12)-(N12*P12)</f>
        <v>0</v>
      </c>
      <c r="T12" s="11">
        <f t="shared" ref="T12:T102" si="12">IF(S12=0,0,(S12/R12))</f>
        <v>0</v>
      </c>
      <c r="V12" s="9">
        <f t="shared" si="6"/>
        <v>0</v>
      </c>
      <c r="W12" s="10">
        <f t="shared" ref="W12:W101" si="13">IF(OR($I$2=" ",O12=0%),0,(($I$2*O12)/Y12))</f>
        <v>0</v>
      </c>
      <c r="X12" s="11">
        <f>IF(OR(Y12=" ",$Y$102=0),0,(V12/$V$102))</f>
        <v>0</v>
      </c>
      <c r="Y12" s="14"/>
      <c r="Z12" s="10">
        <f t="shared" si="7"/>
        <v>0</v>
      </c>
      <c r="AA12" s="10">
        <f t="shared" ref="AA12:AA101" si="14">IF(Y12=" ",0,(Y12*Z12))</f>
        <v>0</v>
      </c>
      <c r="AB12" s="13">
        <f t="shared" ref="AB12:AB101" si="15">+AA12-(V12)-(W12*Y12)</f>
        <v>0</v>
      </c>
      <c r="AC12" s="11">
        <f t="shared" ref="AC12:AC102" si="16">IF(AB12=0,0,(AB12/AA12))</f>
        <v>0</v>
      </c>
      <c r="AF12" s="23" t="s">
        <v>10</v>
      </c>
      <c r="AG12" s="15">
        <f>+I102</f>
        <v>0</v>
      </c>
      <c r="AI12" s="15">
        <f>+D102</f>
        <v>0</v>
      </c>
    </row>
    <row r="13" spans="1:35" x14ac:dyDescent="0.2">
      <c r="A13" s="7"/>
      <c r="B13" s="8"/>
      <c r="D13" s="9">
        <f>+B13*G13</f>
        <v>0</v>
      </c>
      <c r="E13" s="10">
        <f t="shared" si="0"/>
        <v>0</v>
      </c>
      <c r="F13" s="11">
        <f>IF(OR(G13=" ",$G$102=0),0,(D13/$D$102))</f>
        <v>0</v>
      </c>
      <c r="G13" s="12"/>
      <c r="H13" s="10">
        <f t="shared" si="1"/>
        <v>0</v>
      </c>
      <c r="I13" s="10">
        <f t="shared" si="2"/>
        <v>0</v>
      </c>
      <c r="J13" s="13">
        <f t="shared" si="3"/>
        <v>0</v>
      </c>
      <c r="K13" s="11">
        <f t="shared" si="8"/>
        <v>0</v>
      </c>
      <c r="M13" s="9">
        <f t="shared" si="4"/>
        <v>0</v>
      </c>
      <c r="N13" s="10">
        <f t="shared" si="9"/>
        <v>0</v>
      </c>
      <c r="O13" s="11">
        <f>IF(OR(P13=" ",$P$102=0),0,(M13/$M$102))</f>
        <v>0</v>
      </c>
      <c r="P13" s="14"/>
      <c r="Q13" s="10">
        <f t="shared" si="5"/>
        <v>0</v>
      </c>
      <c r="R13" s="10">
        <f t="shared" si="10"/>
        <v>0</v>
      </c>
      <c r="S13" s="13">
        <f t="shared" si="11"/>
        <v>0</v>
      </c>
      <c r="T13" s="11">
        <f t="shared" si="12"/>
        <v>0</v>
      </c>
      <c r="V13" s="9">
        <f t="shared" si="6"/>
        <v>0</v>
      </c>
      <c r="W13" s="10">
        <f t="shared" si="13"/>
        <v>0</v>
      </c>
      <c r="X13" s="11">
        <f>IF(OR(Y13=" ",$Y$102=0),0,(V13/$V$102))</f>
        <v>0</v>
      </c>
      <c r="Y13" s="14"/>
      <c r="Z13" s="10">
        <f t="shared" si="7"/>
        <v>0</v>
      </c>
      <c r="AA13" s="10">
        <f t="shared" si="14"/>
        <v>0</v>
      </c>
      <c r="AB13" s="13">
        <f t="shared" si="15"/>
        <v>0</v>
      </c>
      <c r="AC13" s="11">
        <f t="shared" si="16"/>
        <v>0</v>
      </c>
      <c r="AF13" s="23" t="s">
        <v>58</v>
      </c>
      <c r="AG13" s="15">
        <f>+R102</f>
        <v>0</v>
      </c>
      <c r="AI13" s="15">
        <f>+M102</f>
        <v>0</v>
      </c>
    </row>
    <row r="14" spans="1:35" x14ac:dyDescent="0.2">
      <c r="A14" s="7"/>
      <c r="B14" s="8"/>
      <c r="D14" s="9">
        <f>+B14*G14</f>
        <v>0</v>
      </c>
      <c r="E14" s="10">
        <f t="shared" si="0"/>
        <v>0</v>
      </c>
      <c r="F14" s="11">
        <f>IF(OR(G14=" ",$G$102=0),0,(D14/$D$102))</f>
        <v>0</v>
      </c>
      <c r="G14" s="12"/>
      <c r="H14" s="10">
        <f t="shared" si="1"/>
        <v>0</v>
      </c>
      <c r="I14" s="10">
        <f t="shared" si="2"/>
        <v>0</v>
      </c>
      <c r="J14" s="13">
        <f t="shared" si="3"/>
        <v>0</v>
      </c>
      <c r="K14" s="11">
        <f t="shared" si="8"/>
        <v>0</v>
      </c>
      <c r="M14" s="9">
        <f t="shared" si="4"/>
        <v>0</v>
      </c>
      <c r="N14" s="10">
        <f t="shared" si="9"/>
        <v>0</v>
      </c>
      <c r="O14" s="11">
        <f>IF(OR(P14=" ",$P$102=0),0,(M14/$M$102))</f>
        <v>0</v>
      </c>
      <c r="P14" s="14"/>
      <c r="Q14" s="10">
        <f t="shared" si="5"/>
        <v>0</v>
      </c>
      <c r="R14" s="10">
        <f t="shared" si="10"/>
        <v>0</v>
      </c>
      <c r="S14" s="13">
        <f t="shared" si="11"/>
        <v>0</v>
      </c>
      <c r="T14" s="11">
        <f t="shared" si="12"/>
        <v>0</v>
      </c>
      <c r="V14" s="9">
        <f t="shared" si="6"/>
        <v>0</v>
      </c>
      <c r="W14" s="10">
        <f t="shared" si="13"/>
        <v>0</v>
      </c>
      <c r="X14" s="11">
        <f>IF(OR(Y14=" ",$Y$102=0),0,(V14/$V$102))</f>
        <v>0</v>
      </c>
      <c r="Y14" s="14"/>
      <c r="Z14" s="10">
        <f t="shared" si="7"/>
        <v>0</v>
      </c>
      <c r="AA14" s="10">
        <f t="shared" si="14"/>
        <v>0</v>
      </c>
      <c r="AB14" s="13">
        <f t="shared" si="15"/>
        <v>0</v>
      </c>
      <c r="AC14" s="11">
        <f t="shared" si="16"/>
        <v>0</v>
      </c>
      <c r="AF14" s="23" t="s">
        <v>59</v>
      </c>
      <c r="AG14" s="15">
        <f>+AA102</f>
        <v>0</v>
      </c>
      <c r="AI14" s="15">
        <f>+V102</f>
        <v>0</v>
      </c>
    </row>
    <row r="15" spans="1:35" x14ac:dyDescent="0.2">
      <c r="A15" s="7"/>
      <c r="B15" s="8"/>
      <c r="D15" s="9">
        <f>+B15*G15</f>
        <v>0</v>
      </c>
      <c r="E15" s="10">
        <f t="shared" si="0"/>
        <v>0</v>
      </c>
      <c r="F15" s="11">
        <f>IF(OR(G15=" ",$G$102=0),0,(D15/$D$102))</f>
        <v>0</v>
      </c>
      <c r="G15" s="12"/>
      <c r="H15" s="10">
        <f t="shared" si="1"/>
        <v>0</v>
      </c>
      <c r="I15" s="10">
        <f t="shared" si="2"/>
        <v>0</v>
      </c>
      <c r="J15" s="13">
        <f t="shared" si="3"/>
        <v>0</v>
      </c>
      <c r="K15" s="11">
        <f t="shared" si="8"/>
        <v>0</v>
      </c>
      <c r="M15" s="9">
        <f t="shared" si="4"/>
        <v>0</v>
      </c>
      <c r="N15" s="10">
        <f t="shared" si="9"/>
        <v>0</v>
      </c>
      <c r="O15" s="11">
        <f>IF(OR(P15=" ",$P$102=0),0,(M15/$M$102))</f>
        <v>0</v>
      </c>
      <c r="P15" s="14"/>
      <c r="Q15" s="10">
        <f t="shared" si="5"/>
        <v>0</v>
      </c>
      <c r="R15" s="10">
        <f t="shared" si="10"/>
        <v>0</v>
      </c>
      <c r="S15" s="13">
        <f t="shared" si="11"/>
        <v>0</v>
      </c>
      <c r="T15" s="11">
        <f t="shared" si="12"/>
        <v>0</v>
      </c>
      <c r="V15" s="9">
        <f t="shared" si="6"/>
        <v>0</v>
      </c>
      <c r="W15" s="10">
        <f t="shared" si="13"/>
        <v>0</v>
      </c>
      <c r="X15" s="11">
        <f>IF(OR(Y15=" ",$Y$102=0),0,(V15/$V$102))</f>
        <v>0</v>
      </c>
      <c r="Y15" s="14"/>
      <c r="Z15" s="10">
        <f t="shared" si="7"/>
        <v>0</v>
      </c>
      <c r="AA15" s="10">
        <f t="shared" si="14"/>
        <v>0</v>
      </c>
      <c r="AB15" s="13">
        <f t="shared" si="15"/>
        <v>0</v>
      </c>
      <c r="AC15" s="11">
        <f t="shared" si="16"/>
        <v>0</v>
      </c>
    </row>
    <row r="16" spans="1:35" x14ac:dyDescent="0.2">
      <c r="A16" s="7"/>
      <c r="B16" s="8"/>
      <c r="D16" s="9">
        <f t="shared" ref="D16:D79" si="17">+B16*G16</f>
        <v>0</v>
      </c>
      <c r="E16" s="10">
        <f t="shared" si="0"/>
        <v>0</v>
      </c>
      <c r="F16" s="11">
        <f t="shared" ref="F16:F79" si="18">IF(OR(G16=" ",$G$102=0),0,(D16/$D$102))</f>
        <v>0</v>
      </c>
      <c r="G16" s="12"/>
      <c r="H16" s="10">
        <f t="shared" si="1"/>
        <v>0</v>
      </c>
      <c r="I16" s="10">
        <f t="shared" si="2"/>
        <v>0</v>
      </c>
      <c r="J16" s="13">
        <f t="shared" si="3"/>
        <v>0</v>
      </c>
      <c r="K16" s="11">
        <f t="shared" ref="K16:K79" si="19">IF(J16=0,0,(J16/I16))</f>
        <v>0</v>
      </c>
      <c r="M16" s="9">
        <f t="shared" si="4"/>
        <v>0</v>
      </c>
      <c r="N16" s="10">
        <f t="shared" si="9"/>
        <v>0</v>
      </c>
      <c r="O16" s="11">
        <f t="shared" ref="O16:O79" si="20">IF(OR(P16=" ",$P$102=0),0,(M16/$M$102))</f>
        <v>0</v>
      </c>
      <c r="P16" s="14"/>
      <c r="Q16" s="10">
        <f t="shared" si="5"/>
        <v>0</v>
      </c>
      <c r="R16" s="10">
        <f t="shared" ref="R16:R79" si="21">IF(P16=" ",0,(P16*Q16))</f>
        <v>0</v>
      </c>
      <c r="S16" s="13">
        <f t="shared" ref="S16:S79" si="22">+R16-(M16)-(N16*P16)</f>
        <v>0</v>
      </c>
      <c r="T16" s="11">
        <f t="shared" ref="T16:T79" si="23">IF(S16=0,0,(S16/R16))</f>
        <v>0</v>
      </c>
      <c r="V16" s="9">
        <f t="shared" si="6"/>
        <v>0</v>
      </c>
      <c r="W16" s="10">
        <f t="shared" ref="W16:W79" si="24">IF(OR($I$2=" ",O16=0%),0,(($I$2*O16)/Y16))</f>
        <v>0</v>
      </c>
      <c r="X16" s="11">
        <f t="shared" ref="X16:X79" si="25">IF(OR(Y16=" ",$Y$102=0),0,(V16/$V$102))</f>
        <v>0</v>
      </c>
      <c r="Y16" s="14"/>
      <c r="Z16" s="10">
        <f t="shared" si="7"/>
        <v>0</v>
      </c>
      <c r="AA16" s="10">
        <f t="shared" ref="AA16:AA79" si="26">IF(Y16=" ",0,(Y16*Z16))</f>
        <v>0</v>
      </c>
      <c r="AB16" s="13">
        <f t="shared" ref="AB16:AB79" si="27">+AA16-(V16)-(W16*Y16)</f>
        <v>0</v>
      </c>
      <c r="AC16" s="11">
        <f t="shared" ref="AC16:AC79" si="28">IF(AB16=0,0,(AB16/AA16))</f>
        <v>0</v>
      </c>
    </row>
    <row r="17" spans="1:29" x14ac:dyDescent="0.2">
      <c r="A17" s="7"/>
      <c r="B17" s="8"/>
      <c r="D17" s="9">
        <f t="shared" si="17"/>
        <v>0</v>
      </c>
      <c r="E17" s="10">
        <f t="shared" si="0"/>
        <v>0</v>
      </c>
      <c r="F17" s="11">
        <f t="shared" si="18"/>
        <v>0</v>
      </c>
      <c r="G17" s="12"/>
      <c r="H17" s="10">
        <f t="shared" si="1"/>
        <v>0</v>
      </c>
      <c r="I17" s="10">
        <f t="shared" si="2"/>
        <v>0</v>
      </c>
      <c r="J17" s="13">
        <f t="shared" si="3"/>
        <v>0</v>
      </c>
      <c r="K17" s="11">
        <f t="shared" si="19"/>
        <v>0</v>
      </c>
      <c r="M17" s="9">
        <f t="shared" si="4"/>
        <v>0</v>
      </c>
      <c r="N17" s="10">
        <f t="shared" si="9"/>
        <v>0</v>
      </c>
      <c r="O17" s="11">
        <f t="shared" si="20"/>
        <v>0</v>
      </c>
      <c r="P17" s="14"/>
      <c r="Q17" s="10">
        <f t="shared" si="5"/>
        <v>0</v>
      </c>
      <c r="R17" s="10">
        <f t="shared" si="21"/>
        <v>0</v>
      </c>
      <c r="S17" s="13">
        <f t="shared" si="22"/>
        <v>0</v>
      </c>
      <c r="T17" s="11">
        <f t="shared" si="23"/>
        <v>0</v>
      </c>
      <c r="V17" s="9">
        <f t="shared" si="6"/>
        <v>0</v>
      </c>
      <c r="W17" s="10">
        <f t="shared" si="24"/>
        <v>0</v>
      </c>
      <c r="X17" s="11">
        <f t="shared" si="25"/>
        <v>0</v>
      </c>
      <c r="Y17" s="14"/>
      <c r="Z17" s="10">
        <f t="shared" si="7"/>
        <v>0</v>
      </c>
      <c r="AA17" s="10">
        <f t="shared" si="26"/>
        <v>0</v>
      </c>
      <c r="AB17" s="13">
        <f t="shared" si="27"/>
        <v>0</v>
      </c>
      <c r="AC17" s="11">
        <f t="shared" si="28"/>
        <v>0</v>
      </c>
    </row>
    <row r="18" spans="1:29" x14ac:dyDescent="0.2">
      <c r="A18" s="7"/>
      <c r="B18" s="8"/>
      <c r="D18" s="9">
        <f t="shared" si="17"/>
        <v>0</v>
      </c>
      <c r="E18" s="10">
        <f t="shared" si="0"/>
        <v>0</v>
      </c>
      <c r="F18" s="11">
        <f t="shared" si="18"/>
        <v>0</v>
      </c>
      <c r="G18" s="12"/>
      <c r="H18" s="10">
        <f t="shared" si="1"/>
        <v>0</v>
      </c>
      <c r="I18" s="10">
        <f t="shared" si="2"/>
        <v>0</v>
      </c>
      <c r="J18" s="13">
        <f t="shared" si="3"/>
        <v>0</v>
      </c>
      <c r="K18" s="11">
        <f t="shared" si="19"/>
        <v>0</v>
      </c>
      <c r="M18" s="9">
        <f t="shared" si="4"/>
        <v>0</v>
      </c>
      <c r="N18" s="10">
        <f t="shared" si="9"/>
        <v>0</v>
      </c>
      <c r="O18" s="11">
        <f t="shared" si="20"/>
        <v>0</v>
      </c>
      <c r="P18" s="14"/>
      <c r="Q18" s="10">
        <f t="shared" si="5"/>
        <v>0</v>
      </c>
      <c r="R18" s="10">
        <f t="shared" si="21"/>
        <v>0</v>
      </c>
      <c r="S18" s="13">
        <f t="shared" si="22"/>
        <v>0</v>
      </c>
      <c r="T18" s="11">
        <f t="shared" si="23"/>
        <v>0</v>
      </c>
      <c r="V18" s="9">
        <f t="shared" si="6"/>
        <v>0</v>
      </c>
      <c r="W18" s="10">
        <f t="shared" si="24"/>
        <v>0</v>
      </c>
      <c r="X18" s="11">
        <f t="shared" si="25"/>
        <v>0</v>
      </c>
      <c r="Y18" s="14"/>
      <c r="Z18" s="10">
        <f t="shared" si="7"/>
        <v>0</v>
      </c>
      <c r="AA18" s="10">
        <f t="shared" si="26"/>
        <v>0</v>
      </c>
      <c r="AB18" s="13">
        <f t="shared" si="27"/>
        <v>0</v>
      </c>
      <c r="AC18" s="11">
        <f t="shared" si="28"/>
        <v>0</v>
      </c>
    </row>
    <row r="19" spans="1:29" x14ac:dyDescent="0.2">
      <c r="A19" s="7"/>
      <c r="B19" s="8"/>
      <c r="D19" s="9">
        <f t="shared" si="17"/>
        <v>0</v>
      </c>
      <c r="E19" s="10">
        <f t="shared" si="0"/>
        <v>0</v>
      </c>
      <c r="F19" s="11">
        <f t="shared" si="18"/>
        <v>0</v>
      </c>
      <c r="G19" s="12"/>
      <c r="H19" s="10">
        <f t="shared" si="1"/>
        <v>0</v>
      </c>
      <c r="I19" s="10">
        <f t="shared" si="2"/>
        <v>0</v>
      </c>
      <c r="J19" s="13">
        <f t="shared" si="3"/>
        <v>0</v>
      </c>
      <c r="K19" s="11">
        <f t="shared" si="19"/>
        <v>0</v>
      </c>
      <c r="M19" s="9">
        <f t="shared" si="4"/>
        <v>0</v>
      </c>
      <c r="N19" s="10">
        <f t="shared" si="9"/>
        <v>0</v>
      </c>
      <c r="O19" s="11">
        <f t="shared" si="20"/>
        <v>0</v>
      </c>
      <c r="P19" s="14"/>
      <c r="Q19" s="10">
        <f t="shared" si="5"/>
        <v>0</v>
      </c>
      <c r="R19" s="10">
        <f t="shared" si="21"/>
        <v>0</v>
      </c>
      <c r="S19" s="13">
        <f t="shared" si="22"/>
        <v>0</v>
      </c>
      <c r="T19" s="11">
        <f t="shared" si="23"/>
        <v>0</v>
      </c>
      <c r="V19" s="9">
        <f t="shared" si="6"/>
        <v>0</v>
      </c>
      <c r="W19" s="10">
        <f t="shared" si="24"/>
        <v>0</v>
      </c>
      <c r="X19" s="11">
        <f t="shared" si="25"/>
        <v>0</v>
      </c>
      <c r="Y19" s="14"/>
      <c r="Z19" s="10">
        <f t="shared" si="7"/>
        <v>0</v>
      </c>
      <c r="AA19" s="10">
        <f t="shared" si="26"/>
        <v>0</v>
      </c>
      <c r="AB19" s="13">
        <f t="shared" si="27"/>
        <v>0</v>
      </c>
      <c r="AC19" s="11">
        <f t="shared" si="28"/>
        <v>0</v>
      </c>
    </row>
    <row r="20" spans="1:29" x14ac:dyDescent="0.2">
      <c r="A20" s="7"/>
      <c r="B20" s="8"/>
      <c r="D20" s="9">
        <f t="shared" si="17"/>
        <v>0</v>
      </c>
      <c r="E20" s="10">
        <f t="shared" si="0"/>
        <v>0</v>
      </c>
      <c r="F20" s="11">
        <f t="shared" si="18"/>
        <v>0</v>
      </c>
      <c r="G20" s="12"/>
      <c r="H20" s="10">
        <f t="shared" si="1"/>
        <v>0</v>
      </c>
      <c r="I20" s="10">
        <f t="shared" si="2"/>
        <v>0</v>
      </c>
      <c r="J20" s="13">
        <f t="shared" si="3"/>
        <v>0</v>
      </c>
      <c r="K20" s="11">
        <f t="shared" si="19"/>
        <v>0</v>
      </c>
      <c r="M20" s="9">
        <f t="shared" si="4"/>
        <v>0</v>
      </c>
      <c r="N20" s="10">
        <f t="shared" si="9"/>
        <v>0</v>
      </c>
      <c r="O20" s="11">
        <f t="shared" si="20"/>
        <v>0</v>
      </c>
      <c r="P20" s="14"/>
      <c r="Q20" s="10">
        <f t="shared" si="5"/>
        <v>0</v>
      </c>
      <c r="R20" s="10">
        <f t="shared" si="21"/>
        <v>0</v>
      </c>
      <c r="S20" s="13">
        <f t="shared" si="22"/>
        <v>0</v>
      </c>
      <c r="T20" s="11">
        <f t="shared" si="23"/>
        <v>0</v>
      </c>
      <c r="V20" s="9">
        <f t="shared" si="6"/>
        <v>0</v>
      </c>
      <c r="W20" s="10">
        <f t="shared" si="24"/>
        <v>0</v>
      </c>
      <c r="X20" s="11">
        <f t="shared" si="25"/>
        <v>0</v>
      </c>
      <c r="Y20" s="14"/>
      <c r="Z20" s="10">
        <f t="shared" si="7"/>
        <v>0</v>
      </c>
      <c r="AA20" s="10">
        <f t="shared" si="26"/>
        <v>0</v>
      </c>
      <c r="AB20" s="13">
        <f t="shared" si="27"/>
        <v>0</v>
      </c>
      <c r="AC20" s="11">
        <f t="shared" si="28"/>
        <v>0</v>
      </c>
    </row>
    <row r="21" spans="1:29" x14ac:dyDescent="0.2">
      <c r="A21" s="7"/>
      <c r="B21" s="8"/>
      <c r="D21" s="9">
        <f t="shared" si="17"/>
        <v>0</v>
      </c>
      <c r="E21" s="10">
        <f t="shared" si="0"/>
        <v>0</v>
      </c>
      <c r="F21" s="11">
        <f t="shared" si="18"/>
        <v>0</v>
      </c>
      <c r="G21" s="12"/>
      <c r="H21" s="10">
        <f t="shared" si="1"/>
        <v>0</v>
      </c>
      <c r="I21" s="10">
        <f t="shared" si="2"/>
        <v>0</v>
      </c>
      <c r="J21" s="13">
        <f t="shared" si="3"/>
        <v>0</v>
      </c>
      <c r="K21" s="11">
        <f t="shared" si="19"/>
        <v>0</v>
      </c>
      <c r="M21" s="9">
        <f t="shared" si="4"/>
        <v>0</v>
      </c>
      <c r="N21" s="10">
        <f t="shared" si="9"/>
        <v>0</v>
      </c>
      <c r="O21" s="11">
        <f t="shared" si="20"/>
        <v>0</v>
      </c>
      <c r="P21" s="14"/>
      <c r="Q21" s="10">
        <f t="shared" si="5"/>
        <v>0</v>
      </c>
      <c r="R21" s="10">
        <f t="shared" si="21"/>
        <v>0</v>
      </c>
      <c r="S21" s="13">
        <f t="shared" si="22"/>
        <v>0</v>
      </c>
      <c r="T21" s="11">
        <f t="shared" si="23"/>
        <v>0</v>
      </c>
      <c r="V21" s="9">
        <f t="shared" si="6"/>
        <v>0</v>
      </c>
      <c r="W21" s="10">
        <f t="shared" si="24"/>
        <v>0</v>
      </c>
      <c r="X21" s="11">
        <f t="shared" si="25"/>
        <v>0</v>
      </c>
      <c r="Y21" s="14"/>
      <c r="Z21" s="10">
        <f t="shared" si="7"/>
        <v>0</v>
      </c>
      <c r="AA21" s="10">
        <f t="shared" si="26"/>
        <v>0</v>
      </c>
      <c r="AB21" s="13">
        <f t="shared" si="27"/>
        <v>0</v>
      </c>
      <c r="AC21" s="11">
        <f t="shared" si="28"/>
        <v>0</v>
      </c>
    </row>
    <row r="22" spans="1:29" x14ac:dyDescent="0.2">
      <c r="A22" s="7"/>
      <c r="B22" s="8"/>
      <c r="D22" s="9">
        <f t="shared" si="17"/>
        <v>0</v>
      </c>
      <c r="E22" s="10">
        <f t="shared" si="0"/>
        <v>0</v>
      </c>
      <c r="F22" s="11">
        <f t="shared" si="18"/>
        <v>0</v>
      </c>
      <c r="G22" s="12"/>
      <c r="H22" s="10">
        <f t="shared" si="1"/>
        <v>0</v>
      </c>
      <c r="I22" s="10">
        <f t="shared" si="2"/>
        <v>0</v>
      </c>
      <c r="J22" s="13">
        <f t="shared" si="3"/>
        <v>0</v>
      </c>
      <c r="K22" s="11">
        <f t="shared" si="19"/>
        <v>0</v>
      </c>
      <c r="M22" s="9">
        <f t="shared" si="4"/>
        <v>0</v>
      </c>
      <c r="N22" s="10">
        <f t="shared" si="9"/>
        <v>0</v>
      </c>
      <c r="O22" s="11">
        <f t="shared" si="20"/>
        <v>0</v>
      </c>
      <c r="P22" s="14"/>
      <c r="Q22" s="10">
        <f t="shared" si="5"/>
        <v>0</v>
      </c>
      <c r="R22" s="10">
        <f t="shared" si="21"/>
        <v>0</v>
      </c>
      <c r="S22" s="13">
        <f t="shared" si="22"/>
        <v>0</v>
      </c>
      <c r="T22" s="11">
        <f t="shared" si="23"/>
        <v>0</v>
      </c>
      <c r="V22" s="9">
        <f t="shared" si="6"/>
        <v>0</v>
      </c>
      <c r="W22" s="10">
        <f t="shared" si="24"/>
        <v>0</v>
      </c>
      <c r="X22" s="11">
        <f t="shared" si="25"/>
        <v>0</v>
      </c>
      <c r="Y22" s="14"/>
      <c r="Z22" s="10">
        <f t="shared" si="7"/>
        <v>0</v>
      </c>
      <c r="AA22" s="10">
        <f t="shared" si="26"/>
        <v>0</v>
      </c>
      <c r="AB22" s="13">
        <f t="shared" si="27"/>
        <v>0</v>
      </c>
      <c r="AC22" s="11">
        <f t="shared" si="28"/>
        <v>0</v>
      </c>
    </row>
    <row r="23" spans="1:29" x14ac:dyDescent="0.2">
      <c r="A23" s="7"/>
      <c r="B23" s="36"/>
      <c r="D23" s="9">
        <f t="shared" si="17"/>
        <v>0</v>
      </c>
      <c r="E23" s="10">
        <f t="shared" si="0"/>
        <v>0</v>
      </c>
      <c r="F23" s="11">
        <f t="shared" si="18"/>
        <v>0</v>
      </c>
      <c r="G23" s="12"/>
      <c r="H23" s="10">
        <f t="shared" si="1"/>
        <v>0</v>
      </c>
      <c r="I23" s="10">
        <f t="shared" si="2"/>
        <v>0</v>
      </c>
      <c r="J23" s="13">
        <f t="shared" si="3"/>
        <v>0</v>
      </c>
      <c r="K23" s="11">
        <f t="shared" si="19"/>
        <v>0</v>
      </c>
      <c r="M23" s="9">
        <f t="shared" si="4"/>
        <v>0</v>
      </c>
      <c r="N23" s="10">
        <f t="shared" si="9"/>
        <v>0</v>
      </c>
      <c r="O23" s="11">
        <f t="shared" si="20"/>
        <v>0</v>
      </c>
      <c r="P23" s="14"/>
      <c r="Q23" s="10">
        <f t="shared" si="5"/>
        <v>0</v>
      </c>
      <c r="R23" s="10">
        <f t="shared" si="21"/>
        <v>0</v>
      </c>
      <c r="S23" s="13">
        <f t="shared" si="22"/>
        <v>0</v>
      </c>
      <c r="T23" s="11">
        <f t="shared" si="23"/>
        <v>0</v>
      </c>
      <c r="V23" s="9">
        <f t="shared" si="6"/>
        <v>0</v>
      </c>
      <c r="W23" s="10">
        <f t="shared" si="24"/>
        <v>0</v>
      </c>
      <c r="X23" s="11">
        <f t="shared" si="25"/>
        <v>0</v>
      </c>
      <c r="Y23" s="14"/>
      <c r="Z23" s="10">
        <f t="shared" si="7"/>
        <v>0</v>
      </c>
      <c r="AA23" s="10">
        <f t="shared" si="26"/>
        <v>0</v>
      </c>
      <c r="AB23" s="13">
        <f t="shared" si="27"/>
        <v>0</v>
      </c>
      <c r="AC23" s="11">
        <f t="shared" si="28"/>
        <v>0</v>
      </c>
    </row>
    <row r="24" spans="1:29" x14ac:dyDescent="0.2">
      <c r="A24" s="7"/>
      <c r="B24" s="36"/>
      <c r="D24" s="9">
        <f t="shared" si="17"/>
        <v>0</v>
      </c>
      <c r="E24" s="10">
        <f t="shared" si="0"/>
        <v>0</v>
      </c>
      <c r="F24" s="11">
        <f t="shared" si="18"/>
        <v>0</v>
      </c>
      <c r="G24" s="12"/>
      <c r="H24" s="10">
        <f t="shared" si="1"/>
        <v>0</v>
      </c>
      <c r="I24" s="10">
        <f t="shared" si="2"/>
        <v>0</v>
      </c>
      <c r="J24" s="13">
        <f t="shared" si="3"/>
        <v>0</v>
      </c>
      <c r="K24" s="11">
        <f t="shared" si="19"/>
        <v>0</v>
      </c>
      <c r="M24" s="9">
        <f t="shared" si="4"/>
        <v>0</v>
      </c>
      <c r="N24" s="10">
        <f t="shared" si="9"/>
        <v>0</v>
      </c>
      <c r="O24" s="11">
        <f t="shared" si="20"/>
        <v>0</v>
      </c>
      <c r="P24" s="14"/>
      <c r="Q24" s="10">
        <f t="shared" si="5"/>
        <v>0</v>
      </c>
      <c r="R24" s="10">
        <f t="shared" si="21"/>
        <v>0</v>
      </c>
      <c r="S24" s="13">
        <f t="shared" si="22"/>
        <v>0</v>
      </c>
      <c r="T24" s="11">
        <f t="shared" si="23"/>
        <v>0</v>
      </c>
      <c r="V24" s="9">
        <f t="shared" si="6"/>
        <v>0</v>
      </c>
      <c r="W24" s="10">
        <f t="shared" si="24"/>
        <v>0</v>
      </c>
      <c r="X24" s="11">
        <f t="shared" si="25"/>
        <v>0</v>
      </c>
      <c r="Y24" s="14"/>
      <c r="Z24" s="10">
        <f t="shared" si="7"/>
        <v>0</v>
      </c>
      <c r="AA24" s="10">
        <f t="shared" si="26"/>
        <v>0</v>
      </c>
      <c r="AB24" s="13">
        <f t="shared" si="27"/>
        <v>0</v>
      </c>
      <c r="AC24" s="11">
        <f t="shared" si="28"/>
        <v>0</v>
      </c>
    </row>
    <row r="25" spans="1:29" x14ac:dyDescent="0.2">
      <c r="A25" s="7"/>
      <c r="B25" s="36"/>
      <c r="D25" s="9">
        <f t="shared" si="17"/>
        <v>0</v>
      </c>
      <c r="E25" s="10">
        <f t="shared" si="0"/>
        <v>0</v>
      </c>
      <c r="F25" s="11">
        <f t="shared" si="18"/>
        <v>0</v>
      </c>
      <c r="G25" s="12"/>
      <c r="H25" s="10">
        <f t="shared" si="1"/>
        <v>0</v>
      </c>
      <c r="I25" s="10">
        <f t="shared" si="2"/>
        <v>0</v>
      </c>
      <c r="J25" s="13">
        <f t="shared" si="3"/>
        <v>0</v>
      </c>
      <c r="K25" s="11">
        <f t="shared" si="19"/>
        <v>0</v>
      </c>
      <c r="M25" s="9">
        <f t="shared" si="4"/>
        <v>0</v>
      </c>
      <c r="N25" s="10">
        <f t="shared" si="9"/>
        <v>0</v>
      </c>
      <c r="O25" s="11">
        <f t="shared" si="20"/>
        <v>0</v>
      </c>
      <c r="P25" s="14"/>
      <c r="Q25" s="10">
        <f t="shared" si="5"/>
        <v>0</v>
      </c>
      <c r="R25" s="10">
        <f t="shared" si="21"/>
        <v>0</v>
      </c>
      <c r="S25" s="13">
        <f t="shared" si="22"/>
        <v>0</v>
      </c>
      <c r="T25" s="11">
        <f t="shared" si="23"/>
        <v>0</v>
      </c>
      <c r="V25" s="9">
        <f t="shared" si="6"/>
        <v>0</v>
      </c>
      <c r="W25" s="10">
        <f t="shared" si="24"/>
        <v>0</v>
      </c>
      <c r="X25" s="11">
        <f t="shared" si="25"/>
        <v>0</v>
      </c>
      <c r="Y25" s="14"/>
      <c r="Z25" s="10">
        <f t="shared" si="7"/>
        <v>0</v>
      </c>
      <c r="AA25" s="10">
        <f t="shared" si="26"/>
        <v>0</v>
      </c>
      <c r="AB25" s="13">
        <f t="shared" si="27"/>
        <v>0</v>
      </c>
      <c r="AC25" s="11">
        <f t="shared" si="28"/>
        <v>0</v>
      </c>
    </row>
    <row r="26" spans="1:29" x14ac:dyDescent="0.2">
      <c r="A26" s="7"/>
      <c r="B26" s="36"/>
      <c r="D26" s="9">
        <f t="shared" si="17"/>
        <v>0</v>
      </c>
      <c r="E26" s="10">
        <f t="shared" si="0"/>
        <v>0</v>
      </c>
      <c r="F26" s="11">
        <f t="shared" si="18"/>
        <v>0</v>
      </c>
      <c r="G26" s="12"/>
      <c r="H26" s="10">
        <f t="shared" si="1"/>
        <v>0</v>
      </c>
      <c r="I26" s="10">
        <f t="shared" si="2"/>
        <v>0</v>
      </c>
      <c r="J26" s="13">
        <f t="shared" si="3"/>
        <v>0</v>
      </c>
      <c r="K26" s="11">
        <f t="shared" si="19"/>
        <v>0</v>
      </c>
      <c r="M26" s="9">
        <f t="shared" si="4"/>
        <v>0</v>
      </c>
      <c r="N26" s="10">
        <f t="shared" si="9"/>
        <v>0</v>
      </c>
      <c r="O26" s="11">
        <f t="shared" si="20"/>
        <v>0</v>
      </c>
      <c r="P26" s="14"/>
      <c r="Q26" s="10">
        <f t="shared" si="5"/>
        <v>0</v>
      </c>
      <c r="R26" s="10">
        <f t="shared" si="21"/>
        <v>0</v>
      </c>
      <c r="S26" s="13">
        <f t="shared" si="22"/>
        <v>0</v>
      </c>
      <c r="T26" s="11">
        <f t="shared" si="23"/>
        <v>0</v>
      </c>
      <c r="V26" s="9">
        <f t="shared" si="6"/>
        <v>0</v>
      </c>
      <c r="W26" s="10">
        <f t="shared" si="24"/>
        <v>0</v>
      </c>
      <c r="X26" s="11">
        <f t="shared" si="25"/>
        <v>0</v>
      </c>
      <c r="Y26" s="14"/>
      <c r="Z26" s="10">
        <f t="shared" si="7"/>
        <v>0</v>
      </c>
      <c r="AA26" s="10">
        <f t="shared" si="26"/>
        <v>0</v>
      </c>
      <c r="AB26" s="13">
        <f t="shared" si="27"/>
        <v>0</v>
      </c>
      <c r="AC26" s="11">
        <f t="shared" si="28"/>
        <v>0</v>
      </c>
    </row>
    <row r="27" spans="1:29" x14ac:dyDescent="0.2">
      <c r="A27" s="7"/>
      <c r="B27" s="36"/>
      <c r="D27" s="9">
        <f t="shared" si="17"/>
        <v>0</v>
      </c>
      <c r="E27" s="10">
        <f t="shared" si="0"/>
        <v>0</v>
      </c>
      <c r="F27" s="11">
        <f t="shared" si="18"/>
        <v>0</v>
      </c>
      <c r="G27" s="12"/>
      <c r="H27" s="10">
        <f t="shared" si="1"/>
        <v>0</v>
      </c>
      <c r="I27" s="10">
        <f t="shared" si="2"/>
        <v>0</v>
      </c>
      <c r="J27" s="13">
        <f t="shared" si="3"/>
        <v>0</v>
      </c>
      <c r="K27" s="11">
        <f t="shared" si="19"/>
        <v>0</v>
      </c>
      <c r="M27" s="9">
        <f t="shared" si="4"/>
        <v>0</v>
      </c>
      <c r="N27" s="10">
        <f t="shared" si="9"/>
        <v>0</v>
      </c>
      <c r="O27" s="11">
        <f t="shared" si="20"/>
        <v>0</v>
      </c>
      <c r="P27" s="14"/>
      <c r="Q27" s="10">
        <f t="shared" si="5"/>
        <v>0</v>
      </c>
      <c r="R27" s="10">
        <f t="shared" si="21"/>
        <v>0</v>
      </c>
      <c r="S27" s="13">
        <f t="shared" si="22"/>
        <v>0</v>
      </c>
      <c r="T27" s="11">
        <f t="shared" si="23"/>
        <v>0</v>
      </c>
      <c r="V27" s="9">
        <f t="shared" si="6"/>
        <v>0</v>
      </c>
      <c r="W27" s="10">
        <f t="shared" si="24"/>
        <v>0</v>
      </c>
      <c r="X27" s="11">
        <f t="shared" si="25"/>
        <v>0</v>
      </c>
      <c r="Y27" s="14"/>
      <c r="Z27" s="10">
        <f t="shared" si="7"/>
        <v>0</v>
      </c>
      <c r="AA27" s="10">
        <f t="shared" si="26"/>
        <v>0</v>
      </c>
      <c r="AB27" s="13">
        <f t="shared" si="27"/>
        <v>0</v>
      </c>
      <c r="AC27" s="11">
        <f t="shared" si="28"/>
        <v>0</v>
      </c>
    </row>
    <row r="28" spans="1:29" x14ac:dyDescent="0.2">
      <c r="A28" s="7"/>
      <c r="B28" s="36"/>
      <c r="D28" s="9">
        <f t="shared" si="17"/>
        <v>0</v>
      </c>
      <c r="E28" s="10">
        <f t="shared" si="0"/>
        <v>0</v>
      </c>
      <c r="F28" s="11">
        <f t="shared" si="18"/>
        <v>0</v>
      </c>
      <c r="G28" s="12"/>
      <c r="H28" s="10">
        <f t="shared" si="1"/>
        <v>0</v>
      </c>
      <c r="I28" s="10">
        <f t="shared" si="2"/>
        <v>0</v>
      </c>
      <c r="J28" s="13">
        <f t="shared" si="3"/>
        <v>0</v>
      </c>
      <c r="K28" s="11">
        <f t="shared" si="19"/>
        <v>0</v>
      </c>
      <c r="M28" s="9">
        <f t="shared" si="4"/>
        <v>0</v>
      </c>
      <c r="N28" s="10">
        <f t="shared" si="9"/>
        <v>0</v>
      </c>
      <c r="O28" s="11">
        <f t="shared" si="20"/>
        <v>0</v>
      </c>
      <c r="P28" s="14"/>
      <c r="Q28" s="10">
        <f t="shared" si="5"/>
        <v>0</v>
      </c>
      <c r="R28" s="10">
        <f t="shared" si="21"/>
        <v>0</v>
      </c>
      <c r="S28" s="13">
        <f t="shared" si="22"/>
        <v>0</v>
      </c>
      <c r="T28" s="11">
        <f t="shared" si="23"/>
        <v>0</v>
      </c>
      <c r="V28" s="9">
        <f t="shared" si="6"/>
        <v>0</v>
      </c>
      <c r="W28" s="10">
        <f t="shared" si="24"/>
        <v>0</v>
      </c>
      <c r="X28" s="11">
        <f t="shared" si="25"/>
        <v>0</v>
      </c>
      <c r="Y28" s="14"/>
      <c r="Z28" s="10">
        <f t="shared" si="7"/>
        <v>0</v>
      </c>
      <c r="AA28" s="10">
        <f t="shared" si="26"/>
        <v>0</v>
      </c>
      <c r="AB28" s="13">
        <f t="shared" si="27"/>
        <v>0</v>
      </c>
      <c r="AC28" s="11">
        <f t="shared" si="28"/>
        <v>0</v>
      </c>
    </row>
    <row r="29" spans="1:29" x14ac:dyDescent="0.2">
      <c r="A29" s="7"/>
      <c r="B29" s="36"/>
      <c r="D29" s="9">
        <f t="shared" si="17"/>
        <v>0</v>
      </c>
      <c r="E29" s="10">
        <f t="shared" si="0"/>
        <v>0</v>
      </c>
      <c r="F29" s="11">
        <f t="shared" si="18"/>
        <v>0</v>
      </c>
      <c r="G29" s="12"/>
      <c r="H29" s="10">
        <f t="shared" si="1"/>
        <v>0</v>
      </c>
      <c r="I29" s="10">
        <f t="shared" si="2"/>
        <v>0</v>
      </c>
      <c r="J29" s="13">
        <f t="shared" si="3"/>
        <v>0</v>
      </c>
      <c r="K29" s="11">
        <f t="shared" si="19"/>
        <v>0</v>
      </c>
      <c r="M29" s="9">
        <f t="shared" si="4"/>
        <v>0</v>
      </c>
      <c r="N29" s="10">
        <f t="shared" si="9"/>
        <v>0</v>
      </c>
      <c r="O29" s="11">
        <f t="shared" si="20"/>
        <v>0</v>
      </c>
      <c r="P29" s="14"/>
      <c r="Q29" s="10">
        <f t="shared" si="5"/>
        <v>0</v>
      </c>
      <c r="R29" s="10">
        <f t="shared" si="21"/>
        <v>0</v>
      </c>
      <c r="S29" s="13">
        <f t="shared" si="22"/>
        <v>0</v>
      </c>
      <c r="T29" s="11">
        <f t="shared" si="23"/>
        <v>0</v>
      </c>
      <c r="V29" s="9">
        <f t="shared" si="6"/>
        <v>0</v>
      </c>
      <c r="W29" s="10">
        <f t="shared" si="24"/>
        <v>0</v>
      </c>
      <c r="X29" s="11">
        <f t="shared" si="25"/>
        <v>0</v>
      </c>
      <c r="Y29" s="14"/>
      <c r="Z29" s="10">
        <f t="shared" si="7"/>
        <v>0</v>
      </c>
      <c r="AA29" s="10">
        <f t="shared" si="26"/>
        <v>0</v>
      </c>
      <c r="AB29" s="13">
        <f t="shared" si="27"/>
        <v>0</v>
      </c>
      <c r="AC29" s="11">
        <f t="shared" si="28"/>
        <v>0</v>
      </c>
    </row>
    <row r="30" spans="1:29" x14ac:dyDescent="0.2">
      <c r="A30" s="7"/>
      <c r="B30" s="36"/>
      <c r="D30" s="9">
        <f t="shared" si="17"/>
        <v>0</v>
      </c>
      <c r="E30" s="10">
        <f t="shared" si="0"/>
        <v>0</v>
      </c>
      <c r="F30" s="11">
        <f t="shared" si="18"/>
        <v>0</v>
      </c>
      <c r="G30" s="12"/>
      <c r="H30" s="10">
        <f t="shared" si="1"/>
        <v>0</v>
      </c>
      <c r="I30" s="10">
        <f t="shared" si="2"/>
        <v>0</v>
      </c>
      <c r="J30" s="13">
        <f t="shared" si="3"/>
        <v>0</v>
      </c>
      <c r="K30" s="11">
        <f t="shared" si="19"/>
        <v>0</v>
      </c>
      <c r="M30" s="9">
        <f t="shared" si="4"/>
        <v>0</v>
      </c>
      <c r="N30" s="10">
        <f t="shared" si="9"/>
        <v>0</v>
      </c>
      <c r="O30" s="11">
        <f t="shared" si="20"/>
        <v>0</v>
      </c>
      <c r="P30" s="14"/>
      <c r="Q30" s="10">
        <f t="shared" si="5"/>
        <v>0</v>
      </c>
      <c r="R30" s="10">
        <f t="shared" si="21"/>
        <v>0</v>
      </c>
      <c r="S30" s="13">
        <f t="shared" si="22"/>
        <v>0</v>
      </c>
      <c r="T30" s="11">
        <f t="shared" si="23"/>
        <v>0</v>
      </c>
      <c r="V30" s="9">
        <f t="shared" si="6"/>
        <v>0</v>
      </c>
      <c r="W30" s="10">
        <f t="shared" si="24"/>
        <v>0</v>
      </c>
      <c r="X30" s="11">
        <f t="shared" si="25"/>
        <v>0</v>
      </c>
      <c r="Y30" s="14"/>
      <c r="Z30" s="10">
        <f t="shared" si="7"/>
        <v>0</v>
      </c>
      <c r="AA30" s="10">
        <f t="shared" si="26"/>
        <v>0</v>
      </c>
      <c r="AB30" s="13">
        <f t="shared" si="27"/>
        <v>0</v>
      </c>
      <c r="AC30" s="11">
        <f t="shared" si="28"/>
        <v>0</v>
      </c>
    </row>
    <row r="31" spans="1:29" x14ac:dyDescent="0.2">
      <c r="A31" s="7"/>
      <c r="B31" s="36"/>
      <c r="D31" s="9">
        <f t="shared" si="17"/>
        <v>0</v>
      </c>
      <c r="E31" s="10">
        <f t="shared" si="0"/>
        <v>0</v>
      </c>
      <c r="F31" s="11">
        <f t="shared" si="18"/>
        <v>0</v>
      </c>
      <c r="G31" s="12"/>
      <c r="H31" s="10">
        <f t="shared" si="1"/>
        <v>0</v>
      </c>
      <c r="I31" s="10">
        <f t="shared" si="2"/>
        <v>0</v>
      </c>
      <c r="J31" s="13">
        <f t="shared" si="3"/>
        <v>0</v>
      </c>
      <c r="K31" s="11">
        <f t="shared" si="19"/>
        <v>0</v>
      </c>
      <c r="M31" s="9">
        <f t="shared" si="4"/>
        <v>0</v>
      </c>
      <c r="N31" s="10">
        <f t="shared" si="9"/>
        <v>0</v>
      </c>
      <c r="O31" s="11">
        <f t="shared" si="20"/>
        <v>0</v>
      </c>
      <c r="P31" s="14"/>
      <c r="Q31" s="10">
        <f t="shared" si="5"/>
        <v>0</v>
      </c>
      <c r="R31" s="10">
        <f t="shared" si="21"/>
        <v>0</v>
      </c>
      <c r="S31" s="13">
        <f t="shared" si="22"/>
        <v>0</v>
      </c>
      <c r="T31" s="11">
        <f t="shared" si="23"/>
        <v>0</v>
      </c>
      <c r="V31" s="9">
        <f t="shared" si="6"/>
        <v>0</v>
      </c>
      <c r="W31" s="10">
        <f t="shared" si="24"/>
        <v>0</v>
      </c>
      <c r="X31" s="11">
        <f t="shared" si="25"/>
        <v>0</v>
      </c>
      <c r="Y31" s="14"/>
      <c r="Z31" s="10">
        <f t="shared" si="7"/>
        <v>0</v>
      </c>
      <c r="AA31" s="10">
        <f t="shared" si="26"/>
        <v>0</v>
      </c>
      <c r="AB31" s="13">
        <f t="shared" si="27"/>
        <v>0</v>
      </c>
      <c r="AC31" s="11">
        <f t="shared" si="28"/>
        <v>0</v>
      </c>
    </row>
    <row r="32" spans="1:29" x14ac:dyDescent="0.2">
      <c r="A32" s="7"/>
      <c r="B32" s="36"/>
      <c r="D32" s="9">
        <f t="shared" si="17"/>
        <v>0</v>
      </c>
      <c r="E32" s="10">
        <f t="shared" si="0"/>
        <v>0</v>
      </c>
      <c r="F32" s="11">
        <f t="shared" si="18"/>
        <v>0</v>
      </c>
      <c r="G32" s="12"/>
      <c r="H32" s="10">
        <f t="shared" si="1"/>
        <v>0</v>
      </c>
      <c r="I32" s="10">
        <f t="shared" si="2"/>
        <v>0</v>
      </c>
      <c r="J32" s="13">
        <f t="shared" si="3"/>
        <v>0</v>
      </c>
      <c r="K32" s="11">
        <f t="shared" si="19"/>
        <v>0</v>
      </c>
      <c r="M32" s="9">
        <f t="shared" si="4"/>
        <v>0</v>
      </c>
      <c r="N32" s="10">
        <f t="shared" si="9"/>
        <v>0</v>
      </c>
      <c r="O32" s="11">
        <f t="shared" si="20"/>
        <v>0</v>
      </c>
      <c r="P32" s="14"/>
      <c r="Q32" s="10">
        <f t="shared" si="5"/>
        <v>0</v>
      </c>
      <c r="R32" s="10">
        <f t="shared" si="21"/>
        <v>0</v>
      </c>
      <c r="S32" s="13">
        <f t="shared" si="22"/>
        <v>0</v>
      </c>
      <c r="T32" s="11">
        <f t="shared" si="23"/>
        <v>0</v>
      </c>
      <c r="V32" s="9">
        <f t="shared" si="6"/>
        <v>0</v>
      </c>
      <c r="W32" s="10">
        <f t="shared" si="24"/>
        <v>0</v>
      </c>
      <c r="X32" s="11">
        <f t="shared" si="25"/>
        <v>0</v>
      </c>
      <c r="Y32" s="14"/>
      <c r="Z32" s="10">
        <f t="shared" si="7"/>
        <v>0</v>
      </c>
      <c r="AA32" s="10">
        <f t="shared" si="26"/>
        <v>0</v>
      </c>
      <c r="AB32" s="13">
        <f t="shared" si="27"/>
        <v>0</v>
      </c>
      <c r="AC32" s="11">
        <f t="shared" si="28"/>
        <v>0</v>
      </c>
    </row>
    <row r="33" spans="1:29" x14ac:dyDescent="0.2">
      <c r="A33" s="7"/>
      <c r="B33" s="36"/>
      <c r="D33" s="9">
        <f t="shared" si="17"/>
        <v>0</v>
      </c>
      <c r="E33" s="10">
        <f t="shared" si="0"/>
        <v>0</v>
      </c>
      <c r="F33" s="11">
        <f t="shared" si="18"/>
        <v>0</v>
      </c>
      <c r="G33" s="12"/>
      <c r="H33" s="10">
        <f t="shared" si="1"/>
        <v>0</v>
      </c>
      <c r="I33" s="10">
        <f t="shared" si="2"/>
        <v>0</v>
      </c>
      <c r="J33" s="13">
        <f t="shared" si="3"/>
        <v>0</v>
      </c>
      <c r="K33" s="11">
        <f t="shared" si="19"/>
        <v>0</v>
      </c>
      <c r="M33" s="9">
        <f t="shared" si="4"/>
        <v>0</v>
      </c>
      <c r="N33" s="10">
        <f t="shared" si="9"/>
        <v>0</v>
      </c>
      <c r="O33" s="11">
        <f t="shared" si="20"/>
        <v>0</v>
      </c>
      <c r="P33" s="14"/>
      <c r="Q33" s="10">
        <f t="shared" si="5"/>
        <v>0</v>
      </c>
      <c r="R33" s="10">
        <f t="shared" si="21"/>
        <v>0</v>
      </c>
      <c r="S33" s="13">
        <f t="shared" si="22"/>
        <v>0</v>
      </c>
      <c r="T33" s="11">
        <f t="shared" si="23"/>
        <v>0</v>
      </c>
      <c r="V33" s="9">
        <f t="shared" si="6"/>
        <v>0</v>
      </c>
      <c r="W33" s="10">
        <f t="shared" si="24"/>
        <v>0</v>
      </c>
      <c r="X33" s="11">
        <f t="shared" si="25"/>
        <v>0</v>
      </c>
      <c r="Y33" s="14"/>
      <c r="Z33" s="10">
        <f t="shared" si="7"/>
        <v>0</v>
      </c>
      <c r="AA33" s="10">
        <f t="shared" si="26"/>
        <v>0</v>
      </c>
      <c r="AB33" s="13">
        <f t="shared" si="27"/>
        <v>0</v>
      </c>
      <c r="AC33" s="11">
        <f t="shared" si="28"/>
        <v>0</v>
      </c>
    </row>
    <row r="34" spans="1:29" x14ac:dyDescent="0.2">
      <c r="A34" s="7"/>
      <c r="B34" s="36"/>
      <c r="D34" s="9">
        <f t="shared" si="17"/>
        <v>0</v>
      </c>
      <c r="E34" s="10">
        <f t="shared" si="0"/>
        <v>0</v>
      </c>
      <c r="F34" s="11">
        <f t="shared" si="18"/>
        <v>0</v>
      </c>
      <c r="G34" s="12"/>
      <c r="H34" s="10">
        <f t="shared" si="1"/>
        <v>0</v>
      </c>
      <c r="I34" s="10">
        <f t="shared" si="2"/>
        <v>0</v>
      </c>
      <c r="J34" s="13">
        <f t="shared" si="3"/>
        <v>0</v>
      </c>
      <c r="K34" s="11">
        <f t="shared" si="19"/>
        <v>0</v>
      </c>
      <c r="M34" s="9">
        <f t="shared" si="4"/>
        <v>0</v>
      </c>
      <c r="N34" s="10">
        <f t="shared" si="9"/>
        <v>0</v>
      </c>
      <c r="O34" s="11">
        <f t="shared" si="20"/>
        <v>0</v>
      </c>
      <c r="P34" s="14"/>
      <c r="Q34" s="10">
        <f t="shared" si="5"/>
        <v>0</v>
      </c>
      <c r="R34" s="10">
        <f t="shared" si="21"/>
        <v>0</v>
      </c>
      <c r="S34" s="13">
        <f t="shared" si="22"/>
        <v>0</v>
      </c>
      <c r="T34" s="11">
        <f t="shared" si="23"/>
        <v>0</v>
      </c>
      <c r="V34" s="9">
        <f t="shared" si="6"/>
        <v>0</v>
      </c>
      <c r="W34" s="10">
        <f t="shared" si="24"/>
        <v>0</v>
      </c>
      <c r="X34" s="11">
        <f t="shared" si="25"/>
        <v>0</v>
      </c>
      <c r="Y34" s="14"/>
      <c r="Z34" s="10">
        <f t="shared" si="7"/>
        <v>0</v>
      </c>
      <c r="AA34" s="10">
        <f t="shared" si="26"/>
        <v>0</v>
      </c>
      <c r="AB34" s="13">
        <f t="shared" si="27"/>
        <v>0</v>
      </c>
      <c r="AC34" s="11">
        <f t="shared" si="28"/>
        <v>0</v>
      </c>
    </row>
    <row r="35" spans="1:29" x14ac:dyDescent="0.2">
      <c r="A35" s="7"/>
      <c r="B35" s="36"/>
      <c r="D35" s="9">
        <f t="shared" si="17"/>
        <v>0</v>
      </c>
      <c r="E35" s="10">
        <f t="shared" si="0"/>
        <v>0</v>
      </c>
      <c r="F35" s="11">
        <f t="shared" si="18"/>
        <v>0</v>
      </c>
      <c r="G35" s="12"/>
      <c r="H35" s="10">
        <f t="shared" si="1"/>
        <v>0</v>
      </c>
      <c r="I35" s="10">
        <f t="shared" si="2"/>
        <v>0</v>
      </c>
      <c r="J35" s="13">
        <f t="shared" si="3"/>
        <v>0</v>
      </c>
      <c r="K35" s="11">
        <f t="shared" si="19"/>
        <v>0</v>
      </c>
      <c r="M35" s="9">
        <f t="shared" si="4"/>
        <v>0</v>
      </c>
      <c r="N35" s="10">
        <f t="shared" si="9"/>
        <v>0</v>
      </c>
      <c r="O35" s="11">
        <f t="shared" si="20"/>
        <v>0</v>
      </c>
      <c r="P35" s="14"/>
      <c r="Q35" s="10">
        <f t="shared" si="5"/>
        <v>0</v>
      </c>
      <c r="R35" s="10">
        <f t="shared" si="21"/>
        <v>0</v>
      </c>
      <c r="S35" s="13">
        <f t="shared" si="22"/>
        <v>0</v>
      </c>
      <c r="T35" s="11">
        <f t="shared" si="23"/>
        <v>0</v>
      </c>
      <c r="V35" s="9">
        <f t="shared" si="6"/>
        <v>0</v>
      </c>
      <c r="W35" s="10">
        <f t="shared" si="24"/>
        <v>0</v>
      </c>
      <c r="X35" s="11">
        <f t="shared" si="25"/>
        <v>0</v>
      </c>
      <c r="Y35" s="14"/>
      <c r="Z35" s="10">
        <f t="shared" si="7"/>
        <v>0</v>
      </c>
      <c r="AA35" s="10">
        <f t="shared" si="26"/>
        <v>0</v>
      </c>
      <c r="AB35" s="13">
        <f t="shared" si="27"/>
        <v>0</v>
      </c>
      <c r="AC35" s="11">
        <f t="shared" si="28"/>
        <v>0</v>
      </c>
    </row>
    <row r="36" spans="1:29" x14ac:dyDescent="0.2">
      <c r="A36" s="7"/>
      <c r="B36" s="36"/>
      <c r="D36" s="9">
        <f t="shared" si="17"/>
        <v>0</v>
      </c>
      <c r="E36" s="10">
        <f t="shared" si="0"/>
        <v>0</v>
      </c>
      <c r="F36" s="11">
        <f t="shared" si="18"/>
        <v>0</v>
      </c>
      <c r="G36" s="12"/>
      <c r="H36" s="10">
        <f t="shared" si="1"/>
        <v>0</v>
      </c>
      <c r="I36" s="10">
        <f t="shared" si="2"/>
        <v>0</v>
      </c>
      <c r="J36" s="13">
        <f t="shared" si="3"/>
        <v>0</v>
      </c>
      <c r="K36" s="11">
        <f t="shared" si="19"/>
        <v>0</v>
      </c>
      <c r="M36" s="9">
        <f t="shared" si="4"/>
        <v>0</v>
      </c>
      <c r="N36" s="10">
        <f t="shared" si="9"/>
        <v>0</v>
      </c>
      <c r="O36" s="11">
        <f t="shared" si="20"/>
        <v>0</v>
      </c>
      <c r="P36" s="14"/>
      <c r="Q36" s="10">
        <f t="shared" si="5"/>
        <v>0</v>
      </c>
      <c r="R36" s="10">
        <f t="shared" si="21"/>
        <v>0</v>
      </c>
      <c r="S36" s="13">
        <f t="shared" si="22"/>
        <v>0</v>
      </c>
      <c r="T36" s="11">
        <f t="shared" si="23"/>
        <v>0</v>
      </c>
      <c r="V36" s="9">
        <f t="shared" si="6"/>
        <v>0</v>
      </c>
      <c r="W36" s="10">
        <f t="shared" si="24"/>
        <v>0</v>
      </c>
      <c r="X36" s="11">
        <f t="shared" si="25"/>
        <v>0</v>
      </c>
      <c r="Y36" s="14"/>
      <c r="Z36" s="10">
        <f t="shared" si="7"/>
        <v>0</v>
      </c>
      <c r="AA36" s="10">
        <f t="shared" si="26"/>
        <v>0</v>
      </c>
      <c r="AB36" s="13">
        <f t="shared" si="27"/>
        <v>0</v>
      </c>
      <c r="AC36" s="11">
        <f t="shared" si="28"/>
        <v>0</v>
      </c>
    </row>
    <row r="37" spans="1:29" x14ac:dyDescent="0.2">
      <c r="A37" s="7"/>
      <c r="B37" s="36"/>
      <c r="D37" s="9">
        <f t="shared" si="17"/>
        <v>0</v>
      </c>
      <c r="E37" s="10">
        <f t="shared" si="0"/>
        <v>0</v>
      </c>
      <c r="F37" s="11">
        <f t="shared" si="18"/>
        <v>0</v>
      </c>
      <c r="G37" s="12"/>
      <c r="H37" s="10">
        <f t="shared" si="1"/>
        <v>0</v>
      </c>
      <c r="I37" s="10">
        <f t="shared" si="2"/>
        <v>0</v>
      </c>
      <c r="J37" s="13">
        <f t="shared" si="3"/>
        <v>0</v>
      </c>
      <c r="K37" s="11">
        <f t="shared" si="19"/>
        <v>0</v>
      </c>
      <c r="M37" s="9">
        <f t="shared" si="4"/>
        <v>0</v>
      </c>
      <c r="N37" s="10">
        <f t="shared" si="9"/>
        <v>0</v>
      </c>
      <c r="O37" s="11">
        <f t="shared" si="20"/>
        <v>0</v>
      </c>
      <c r="P37" s="14"/>
      <c r="Q37" s="10">
        <f t="shared" si="5"/>
        <v>0</v>
      </c>
      <c r="R37" s="10">
        <f t="shared" si="21"/>
        <v>0</v>
      </c>
      <c r="S37" s="13">
        <f t="shared" si="22"/>
        <v>0</v>
      </c>
      <c r="T37" s="11">
        <f t="shared" si="23"/>
        <v>0</v>
      </c>
      <c r="V37" s="9">
        <f t="shared" si="6"/>
        <v>0</v>
      </c>
      <c r="W37" s="10">
        <f t="shared" si="24"/>
        <v>0</v>
      </c>
      <c r="X37" s="11">
        <f t="shared" si="25"/>
        <v>0</v>
      </c>
      <c r="Y37" s="14"/>
      <c r="Z37" s="10">
        <f t="shared" si="7"/>
        <v>0</v>
      </c>
      <c r="AA37" s="10">
        <f t="shared" si="26"/>
        <v>0</v>
      </c>
      <c r="AB37" s="13">
        <f t="shared" si="27"/>
        <v>0</v>
      </c>
      <c r="AC37" s="11">
        <f t="shared" si="28"/>
        <v>0</v>
      </c>
    </row>
    <row r="38" spans="1:29" x14ac:dyDescent="0.2">
      <c r="A38" s="7"/>
      <c r="B38" s="36"/>
      <c r="D38" s="9">
        <f t="shared" si="17"/>
        <v>0</v>
      </c>
      <c r="E38" s="10">
        <f t="shared" si="0"/>
        <v>0</v>
      </c>
      <c r="F38" s="11">
        <f t="shared" si="18"/>
        <v>0</v>
      </c>
      <c r="G38" s="12"/>
      <c r="H38" s="10">
        <f t="shared" si="1"/>
        <v>0</v>
      </c>
      <c r="I38" s="10">
        <f t="shared" si="2"/>
        <v>0</v>
      </c>
      <c r="J38" s="13">
        <f t="shared" si="3"/>
        <v>0</v>
      </c>
      <c r="K38" s="11">
        <f t="shared" si="19"/>
        <v>0</v>
      </c>
      <c r="M38" s="9">
        <f t="shared" si="4"/>
        <v>0</v>
      </c>
      <c r="N38" s="10">
        <f t="shared" si="9"/>
        <v>0</v>
      </c>
      <c r="O38" s="11">
        <f t="shared" si="20"/>
        <v>0</v>
      </c>
      <c r="P38" s="14"/>
      <c r="Q38" s="10">
        <f t="shared" si="5"/>
        <v>0</v>
      </c>
      <c r="R38" s="10">
        <f t="shared" si="21"/>
        <v>0</v>
      </c>
      <c r="S38" s="13">
        <f t="shared" si="22"/>
        <v>0</v>
      </c>
      <c r="T38" s="11">
        <f t="shared" si="23"/>
        <v>0</v>
      </c>
      <c r="V38" s="9">
        <f t="shared" si="6"/>
        <v>0</v>
      </c>
      <c r="W38" s="10">
        <f t="shared" si="24"/>
        <v>0</v>
      </c>
      <c r="X38" s="11">
        <f t="shared" si="25"/>
        <v>0</v>
      </c>
      <c r="Y38" s="14"/>
      <c r="Z38" s="10">
        <f t="shared" si="7"/>
        <v>0</v>
      </c>
      <c r="AA38" s="10">
        <f t="shared" si="26"/>
        <v>0</v>
      </c>
      <c r="AB38" s="13">
        <f t="shared" si="27"/>
        <v>0</v>
      </c>
      <c r="AC38" s="11">
        <f t="shared" si="28"/>
        <v>0</v>
      </c>
    </row>
    <row r="39" spans="1:29" x14ac:dyDescent="0.2">
      <c r="A39" s="7"/>
      <c r="B39" s="36"/>
      <c r="D39" s="9">
        <f t="shared" si="17"/>
        <v>0</v>
      </c>
      <c r="E39" s="10">
        <f t="shared" si="0"/>
        <v>0</v>
      </c>
      <c r="F39" s="11">
        <f t="shared" si="18"/>
        <v>0</v>
      </c>
      <c r="G39" s="12"/>
      <c r="H39" s="10">
        <f t="shared" si="1"/>
        <v>0</v>
      </c>
      <c r="I39" s="10">
        <f t="shared" si="2"/>
        <v>0</v>
      </c>
      <c r="J39" s="13">
        <f t="shared" si="3"/>
        <v>0</v>
      </c>
      <c r="K39" s="11">
        <f t="shared" si="19"/>
        <v>0</v>
      </c>
      <c r="M39" s="9">
        <f t="shared" si="4"/>
        <v>0</v>
      </c>
      <c r="N39" s="10">
        <f t="shared" si="9"/>
        <v>0</v>
      </c>
      <c r="O39" s="11">
        <f t="shared" si="20"/>
        <v>0</v>
      </c>
      <c r="P39" s="14"/>
      <c r="Q39" s="10">
        <f t="shared" si="5"/>
        <v>0</v>
      </c>
      <c r="R39" s="10">
        <f t="shared" si="21"/>
        <v>0</v>
      </c>
      <c r="S39" s="13">
        <f t="shared" si="22"/>
        <v>0</v>
      </c>
      <c r="T39" s="11">
        <f t="shared" si="23"/>
        <v>0</v>
      </c>
      <c r="V39" s="9">
        <f t="shared" si="6"/>
        <v>0</v>
      </c>
      <c r="W39" s="10">
        <f t="shared" si="24"/>
        <v>0</v>
      </c>
      <c r="X39" s="11">
        <f t="shared" si="25"/>
        <v>0</v>
      </c>
      <c r="Y39" s="14"/>
      <c r="Z39" s="10">
        <f t="shared" si="7"/>
        <v>0</v>
      </c>
      <c r="AA39" s="10">
        <f t="shared" si="26"/>
        <v>0</v>
      </c>
      <c r="AB39" s="13">
        <f t="shared" si="27"/>
        <v>0</v>
      </c>
      <c r="AC39" s="11">
        <f t="shared" si="28"/>
        <v>0</v>
      </c>
    </row>
    <row r="40" spans="1:29" x14ac:dyDescent="0.2">
      <c r="A40" s="7"/>
      <c r="B40" s="36"/>
      <c r="D40" s="9">
        <f t="shared" si="17"/>
        <v>0</v>
      </c>
      <c r="E40" s="10">
        <f t="shared" si="0"/>
        <v>0</v>
      </c>
      <c r="F40" s="11">
        <f t="shared" si="18"/>
        <v>0</v>
      </c>
      <c r="G40" s="12"/>
      <c r="H40" s="10">
        <f t="shared" si="1"/>
        <v>0</v>
      </c>
      <c r="I40" s="10">
        <f t="shared" si="2"/>
        <v>0</v>
      </c>
      <c r="J40" s="13">
        <f t="shared" si="3"/>
        <v>0</v>
      </c>
      <c r="K40" s="11">
        <f t="shared" si="19"/>
        <v>0</v>
      </c>
      <c r="M40" s="9">
        <f t="shared" si="4"/>
        <v>0</v>
      </c>
      <c r="N40" s="10">
        <f t="shared" si="9"/>
        <v>0</v>
      </c>
      <c r="O40" s="11">
        <f t="shared" si="20"/>
        <v>0</v>
      </c>
      <c r="P40" s="14"/>
      <c r="Q40" s="10">
        <f t="shared" si="5"/>
        <v>0</v>
      </c>
      <c r="R40" s="10">
        <f t="shared" si="21"/>
        <v>0</v>
      </c>
      <c r="S40" s="13">
        <f t="shared" si="22"/>
        <v>0</v>
      </c>
      <c r="T40" s="11">
        <f t="shared" si="23"/>
        <v>0</v>
      </c>
      <c r="V40" s="9">
        <f t="shared" si="6"/>
        <v>0</v>
      </c>
      <c r="W40" s="10">
        <f t="shared" si="24"/>
        <v>0</v>
      </c>
      <c r="X40" s="11">
        <f t="shared" si="25"/>
        <v>0</v>
      </c>
      <c r="Y40" s="14"/>
      <c r="Z40" s="10">
        <f t="shared" si="7"/>
        <v>0</v>
      </c>
      <c r="AA40" s="10">
        <f t="shared" si="26"/>
        <v>0</v>
      </c>
      <c r="AB40" s="13">
        <f t="shared" si="27"/>
        <v>0</v>
      </c>
      <c r="AC40" s="11">
        <f t="shared" si="28"/>
        <v>0</v>
      </c>
    </row>
    <row r="41" spans="1:29" x14ac:dyDescent="0.2">
      <c r="A41" s="7"/>
      <c r="B41" s="36"/>
      <c r="D41" s="9">
        <f t="shared" si="17"/>
        <v>0</v>
      </c>
      <c r="E41" s="10">
        <f t="shared" si="0"/>
        <v>0</v>
      </c>
      <c r="F41" s="11">
        <f t="shared" si="18"/>
        <v>0</v>
      </c>
      <c r="G41" s="12"/>
      <c r="H41" s="10">
        <f t="shared" si="1"/>
        <v>0</v>
      </c>
      <c r="I41" s="10">
        <f t="shared" si="2"/>
        <v>0</v>
      </c>
      <c r="J41" s="13">
        <f t="shared" si="3"/>
        <v>0</v>
      </c>
      <c r="K41" s="11">
        <f t="shared" si="19"/>
        <v>0</v>
      </c>
      <c r="M41" s="9">
        <f t="shared" si="4"/>
        <v>0</v>
      </c>
      <c r="N41" s="10">
        <f t="shared" si="9"/>
        <v>0</v>
      </c>
      <c r="O41" s="11">
        <f t="shared" si="20"/>
        <v>0</v>
      </c>
      <c r="P41" s="14"/>
      <c r="Q41" s="10">
        <f t="shared" si="5"/>
        <v>0</v>
      </c>
      <c r="R41" s="10">
        <f t="shared" si="21"/>
        <v>0</v>
      </c>
      <c r="S41" s="13">
        <f t="shared" si="22"/>
        <v>0</v>
      </c>
      <c r="T41" s="11">
        <f t="shared" si="23"/>
        <v>0</v>
      </c>
      <c r="V41" s="9">
        <f t="shared" si="6"/>
        <v>0</v>
      </c>
      <c r="W41" s="10">
        <f t="shared" si="24"/>
        <v>0</v>
      </c>
      <c r="X41" s="11">
        <f t="shared" si="25"/>
        <v>0</v>
      </c>
      <c r="Y41" s="14"/>
      <c r="Z41" s="10">
        <f t="shared" si="7"/>
        <v>0</v>
      </c>
      <c r="AA41" s="10">
        <f t="shared" si="26"/>
        <v>0</v>
      </c>
      <c r="AB41" s="13">
        <f t="shared" si="27"/>
        <v>0</v>
      </c>
      <c r="AC41" s="11">
        <f t="shared" si="28"/>
        <v>0</v>
      </c>
    </row>
    <row r="42" spans="1:29" x14ac:dyDescent="0.2">
      <c r="A42" s="7"/>
      <c r="B42" s="36"/>
      <c r="D42" s="9">
        <f t="shared" si="17"/>
        <v>0</v>
      </c>
      <c r="E42" s="10">
        <f t="shared" si="0"/>
        <v>0</v>
      </c>
      <c r="F42" s="11">
        <f t="shared" si="18"/>
        <v>0</v>
      </c>
      <c r="G42" s="12"/>
      <c r="H42" s="10">
        <f t="shared" si="1"/>
        <v>0</v>
      </c>
      <c r="I42" s="10">
        <f t="shared" si="2"/>
        <v>0</v>
      </c>
      <c r="J42" s="13">
        <f t="shared" si="3"/>
        <v>0</v>
      </c>
      <c r="K42" s="11">
        <f t="shared" si="19"/>
        <v>0</v>
      </c>
      <c r="M42" s="9">
        <f t="shared" si="4"/>
        <v>0</v>
      </c>
      <c r="N42" s="10">
        <f t="shared" si="9"/>
        <v>0</v>
      </c>
      <c r="O42" s="11">
        <f t="shared" si="20"/>
        <v>0</v>
      </c>
      <c r="P42" s="14"/>
      <c r="Q42" s="10">
        <f t="shared" si="5"/>
        <v>0</v>
      </c>
      <c r="R42" s="10">
        <f t="shared" si="21"/>
        <v>0</v>
      </c>
      <c r="S42" s="13">
        <f t="shared" si="22"/>
        <v>0</v>
      </c>
      <c r="T42" s="11">
        <f t="shared" si="23"/>
        <v>0</v>
      </c>
      <c r="V42" s="9">
        <f t="shared" si="6"/>
        <v>0</v>
      </c>
      <c r="W42" s="10">
        <f t="shared" si="24"/>
        <v>0</v>
      </c>
      <c r="X42" s="11">
        <f t="shared" si="25"/>
        <v>0</v>
      </c>
      <c r="Y42" s="14"/>
      <c r="Z42" s="10">
        <f t="shared" si="7"/>
        <v>0</v>
      </c>
      <c r="AA42" s="10">
        <f t="shared" si="26"/>
        <v>0</v>
      </c>
      <c r="AB42" s="13">
        <f t="shared" si="27"/>
        <v>0</v>
      </c>
      <c r="AC42" s="11">
        <f t="shared" si="28"/>
        <v>0</v>
      </c>
    </row>
    <row r="43" spans="1:29" x14ac:dyDescent="0.2">
      <c r="A43" s="7"/>
      <c r="B43" s="36"/>
      <c r="D43" s="9">
        <f t="shared" si="17"/>
        <v>0</v>
      </c>
      <c r="E43" s="10">
        <f t="shared" ref="E43:E74" si="29">IF(OR($I$2=" ",F43=0%),0,(($I$2*F43)/G43))</f>
        <v>0</v>
      </c>
      <c r="F43" s="11">
        <f t="shared" si="18"/>
        <v>0</v>
      </c>
      <c r="G43" s="12"/>
      <c r="H43" s="10">
        <f t="shared" ref="H43:H74" si="30">IF(OR($I$4=" ",E43=0),0,((B43+E43)/(1-$I$4)))</f>
        <v>0</v>
      </c>
      <c r="I43" s="10">
        <f t="shared" ref="I43:I74" si="31">IF(G43=" ",0,(G43*H43))</f>
        <v>0</v>
      </c>
      <c r="J43" s="13">
        <f t="shared" ref="J43:J74" si="32">+I43-(D43)-(E43*G43)</f>
        <v>0</v>
      </c>
      <c r="K43" s="11">
        <f t="shared" si="19"/>
        <v>0</v>
      </c>
      <c r="M43" s="9">
        <f t="shared" ref="M43:M74" si="33">+B43*P43</f>
        <v>0</v>
      </c>
      <c r="N43" s="10">
        <f t="shared" si="9"/>
        <v>0</v>
      </c>
      <c r="O43" s="11">
        <f t="shared" si="20"/>
        <v>0</v>
      </c>
      <c r="P43" s="14"/>
      <c r="Q43" s="10">
        <f t="shared" ref="Q43:Q74" si="34">IF(OR($I$4=" ",P43=0),0,((B43+N43)/(1-$I$4)))</f>
        <v>0</v>
      </c>
      <c r="R43" s="10">
        <f t="shared" si="21"/>
        <v>0</v>
      </c>
      <c r="S43" s="13">
        <f t="shared" si="22"/>
        <v>0</v>
      </c>
      <c r="T43" s="11">
        <f t="shared" si="23"/>
        <v>0</v>
      </c>
      <c r="V43" s="9">
        <f t="shared" ref="V43:V74" si="35">+Y43*B43</f>
        <v>0</v>
      </c>
      <c r="W43" s="10">
        <f t="shared" si="24"/>
        <v>0</v>
      </c>
      <c r="X43" s="11">
        <f t="shared" si="25"/>
        <v>0</v>
      </c>
      <c r="Y43" s="14"/>
      <c r="Z43" s="10">
        <f t="shared" ref="Z43:Z74" si="36">IF(OR($I$4=" ",Y43=0),0,((B43+W43)/(1-$I$4)))</f>
        <v>0</v>
      </c>
      <c r="AA43" s="10">
        <f t="shared" si="26"/>
        <v>0</v>
      </c>
      <c r="AB43" s="13">
        <f t="shared" si="27"/>
        <v>0</v>
      </c>
      <c r="AC43" s="11">
        <f t="shared" si="28"/>
        <v>0</v>
      </c>
    </row>
    <row r="44" spans="1:29" x14ac:dyDescent="0.2">
      <c r="A44" s="7"/>
      <c r="B44" s="36"/>
      <c r="D44" s="9">
        <f t="shared" si="17"/>
        <v>0</v>
      </c>
      <c r="E44" s="10">
        <f t="shared" si="29"/>
        <v>0</v>
      </c>
      <c r="F44" s="11">
        <f t="shared" si="18"/>
        <v>0</v>
      </c>
      <c r="G44" s="12"/>
      <c r="H44" s="10">
        <f t="shared" si="30"/>
        <v>0</v>
      </c>
      <c r="I44" s="10">
        <f t="shared" si="31"/>
        <v>0</v>
      </c>
      <c r="J44" s="13">
        <f t="shared" si="32"/>
        <v>0</v>
      </c>
      <c r="K44" s="11">
        <f t="shared" si="19"/>
        <v>0</v>
      </c>
      <c r="M44" s="9">
        <f t="shared" si="33"/>
        <v>0</v>
      </c>
      <c r="N44" s="10">
        <f t="shared" si="9"/>
        <v>0</v>
      </c>
      <c r="O44" s="11">
        <f t="shared" si="20"/>
        <v>0</v>
      </c>
      <c r="P44" s="14"/>
      <c r="Q44" s="10">
        <f t="shared" si="34"/>
        <v>0</v>
      </c>
      <c r="R44" s="10">
        <f t="shared" si="21"/>
        <v>0</v>
      </c>
      <c r="S44" s="13">
        <f t="shared" si="22"/>
        <v>0</v>
      </c>
      <c r="T44" s="11">
        <f t="shared" si="23"/>
        <v>0</v>
      </c>
      <c r="V44" s="9">
        <f t="shared" si="35"/>
        <v>0</v>
      </c>
      <c r="W44" s="10">
        <f t="shared" si="24"/>
        <v>0</v>
      </c>
      <c r="X44" s="11">
        <f t="shared" si="25"/>
        <v>0</v>
      </c>
      <c r="Y44" s="14"/>
      <c r="Z44" s="10">
        <f t="shared" si="36"/>
        <v>0</v>
      </c>
      <c r="AA44" s="10">
        <f t="shared" si="26"/>
        <v>0</v>
      </c>
      <c r="AB44" s="13">
        <f t="shared" si="27"/>
        <v>0</v>
      </c>
      <c r="AC44" s="11">
        <f t="shared" si="28"/>
        <v>0</v>
      </c>
    </row>
    <row r="45" spans="1:29" x14ac:dyDescent="0.2">
      <c r="A45" s="7"/>
      <c r="B45" s="36"/>
      <c r="D45" s="9">
        <f t="shared" si="17"/>
        <v>0</v>
      </c>
      <c r="E45" s="10">
        <f t="shared" si="29"/>
        <v>0</v>
      </c>
      <c r="F45" s="11">
        <f t="shared" si="18"/>
        <v>0</v>
      </c>
      <c r="G45" s="12"/>
      <c r="H45" s="10">
        <f t="shared" si="30"/>
        <v>0</v>
      </c>
      <c r="I45" s="10">
        <f t="shared" si="31"/>
        <v>0</v>
      </c>
      <c r="J45" s="13">
        <f t="shared" si="32"/>
        <v>0</v>
      </c>
      <c r="K45" s="11">
        <f t="shared" si="19"/>
        <v>0</v>
      </c>
      <c r="M45" s="9">
        <f t="shared" si="33"/>
        <v>0</v>
      </c>
      <c r="N45" s="10">
        <f t="shared" si="9"/>
        <v>0</v>
      </c>
      <c r="O45" s="11">
        <f t="shared" si="20"/>
        <v>0</v>
      </c>
      <c r="P45" s="14"/>
      <c r="Q45" s="10">
        <f t="shared" si="34"/>
        <v>0</v>
      </c>
      <c r="R45" s="10">
        <f t="shared" si="21"/>
        <v>0</v>
      </c>
      <c r="S45" s="13">
        <f t="shared" si="22"/>
        <v>0</v>
      </c>
      <c r="T45" s="11">
        <f t="shared" si="23"/>
        <v>0</v>
      </c>
      <c r="V45" s="9">
        <f t="shared" si="35"/>
        <v>0</v>
      </c>
      <c r="W45" s="10">
        <f t="shared" si="24"/>
        <v>0</v>
      </c>
      <c r="X45" s="11">
        <f t="shared" si="25"/>
        <v>0</v>
      </c>
      <c r="Y45" s="14"/>
      <c r="Z45" s="10">
        <f t="shared" si="36"/>
        <v>0</v>
      </c>
      <c r="AA45" s="10">
        <f t="shared" si="26"/>
        <v>0</v>
      </c>
      <c r="AB45" s="13">
        <f t="shared" si="27"/>
        <v>0</v>
      </c>
      <c r="AC45" s="11">
        <f t="shared" si="28"/>
        <v>0</v>
      </c>
    </row>
    <row r="46" spans="1:29" x14ac:dyDescent="0.2">
      <c r="A46" s="7"/>
      <c r="B46" s="36"/>
      <c r="D46" s="9">
        <f t="shared" si="17"/>
        <v>0</v>
      </c>
      <c r="E46" s="10">
        <f t="shared" si="29"/>
        <v>0</v>
      </c>
      <c r="F46" s="11">
        <f t="shared" si="18"/>
        <v>0</v>
      </c>
      <c r="G46" s="12"/>
      <c r="H46" s="10">
        <f t="shared" si="30"/>
        <v>0</v>
      </c>
      <c r="I46" s="10">
        <f t="shared" si="31"/>
        <v>0</v>
      </c>
      <c r="J46" s="13">
        <f t="shared" si="32"/>
        <v>0</v>
      </c>
      <c r="K46" s="11">
        <f t="shared" si="19"/>
        <v>0</v>
      </c>
      <c r="M46" s="9">
        <f t="shared" si="33"/>
        <v>0</v>
      </c>
      <c r="N46" s="10">
        <f t="shared" si="9"/>
        <v>0</v>
      </c>
      <c r="O46" s="11">
        <f t="shared" si="20"/>
        <v>0</v>
      </c>
      <c r="P46" s="14"/>
      <c r="Q46" s="10">
        <f t="shared" si="34"/>
        <v>0</v>
      </c>
      <c r="R46" s="10">
        <f t="shared" si="21"/>
        <v>0</v>
      </c>
      <c r="S46" s="13">
        <f t="shared" si="22"/>
        <v>0</v>
      </c>
      <c r="T46" s="11">
        <f t="shared" si="23"/>
        <v>0</v>
      </c>
      <c r="V46" s="9">
        <f t="shared" si="35"/>
        <v>0</v>
      </c>
      <c r="W46" s="10">
        <f t="shared" si="24"/>
        <v>0</v>
      </c>
      <c r="X46" s="11">
        <f t="shared" si="25"/>
        <v>0</v>
      </c>
      <c r="Y46" s="14"/>
      <c r="Z46" s="10">
        <f t="shared" si="36"/>
        <v>0</v>
      </c>
      <c r="AA46" s="10">
        <f t="shared" si="26"/>
        <v>0</v>
      </c>
      <c r="AB46" s="13">
        <f t="shared" si="27"/>
        <v>0</v>
      </c>
      <c r="AC46" s="11">
        <f t="shared" si="28"/>
        <v>0</v>
      </c>
    </row>
    <row r="47" spans="1:29" x14ac:dyDescent="0.2">
      <c r="A47" s="7"/>
      <c r="B47" s="36"/>
      <c r="D47" s="9">
        <f t="shared" si="17"/>
        <v>0</v>
      </c>
      <c r="E47" s="10">
        <f t="shared" si="29"/>
        <v>0</v>
      </c>
      <c r="F47" s="11">
        <f t="shared" si="18"/>
        <v>0</v>
      </c>
      <c r="G47" s="12"/>
      <c r="H47" s="10">
        <f t="shared" si="30"/>
        <v>0</v>
      </c>
      <c r="I47" s="10">
        <f t="shared" si="31"/>
        <v>0</v>
      </c>
      <c r="J47" s="13">
        <f t="shared" si="32"/>
        <v>0</v>
      </c>
      <c r="K47" s="11">
        <f t="shared" si="19"/>
        <v>0</v>
      </c>
      <c r="M47" s="9">
        <f t="shared" si="33"/>
        <v>0</v>
      </c>
      <c r="N47" s="10">
        <f t="shared" si="9"/>
        <v>0</v>
      </c>
      <c r="O47" s="11">
        <f t="shared" si="20"/>
        <v>0</v>
      </c>
      <c r="P47" s="14"/>
      <c r="Q47" s="10">
        <f t="shared" si="34"/>
        <v>0</v>
      </c>
      <c r="R47" s="10">
        <f t="shared" si="21"/>
        <v>0</v>
      </c>
      <c r="S47" s="13">
        <f t="shared" si="22"/>
        <v>0</v>
      </c>
      <c r="T47" s="11">
        <f t="shared" si="23"/>
        <v>0</v>
      </c>
      <c r="V47" s="9">
        <f t="shared" si="35"/>
        <v>0</v>
      </c>
      <c r="W47" s="10">
        <f t="shared" si="24"/>
        <v>0</v>
      </c>
      <c r="X47" s="11">
        <f t="shared" si="25"/>
        <v>0</v>
      </c>
      <c r="Y47" s="14"/>
      <c r="Z47" s="10">
        <f t="shared" si="36"/>
        <v>0</v>
      </c>
      <c r="AA47" s="10">
        <f t="shared" si="26"/>
        <v>0</v>
      </c>
      <c r="AB47" s="13">
        <f t="shared" si="27"/>
        <v>0</v>
      </c>
      <c r="AC47" s="11">
        <f t="shared" si="28"/>
        <v>0</v>
      </c>
    </row>
    <row r="48" spans="1:29" x14ac:dyDescent="0.2">
      <c r="A48" s="7"/>
      <c r="B48" s="36"/>
      <c r="D48" s="9">
        <f t="shared" si="17"/>
        <v>0</v>
      </c>
      <c r="E48" s="10">
        <f t="shared" si="29"/>
        <v>0</v>
      </c>
      <c r="F48" s="11">
        <f t="shared" si="18"/>
        <v>0</v>
      </c>
      <c r="G48" s="12"/>
      <c r="H48" s="10">
        <f t="shared" si="30"/>
        <v>0</v>
      </c>
      <c r="I48" s="10">
        <f t="shared" si="31"/>
        <v>0</v>
      </c>
      <c r="J48" s="13">
        <f t="shared" si="32"/>
        <v>0</v>
      </c>
      <c r="K48" s="11">
        <f t="shared" si="19"/>
        <v>0</v>
      </c>
      <c r="M48" s="9">
        <f t="shared" si="33"/>
        <v>0</v>
      </c>
      <c r="N48" s="10">
        <f t="shared" si="9"/>
        <v>0</v>
      </c>
      <c r="O48" s="11">
        <f t="shared" si="20"/>
        <v>0</v>
      </c>
      <c r="P48" s="14"/>
      <c r="Q48" s="10">
        <f t="shared" si="34"/>
        <v>0</v>
      </c>
      <c r="R48" s="10">
        <f t="shared" si="21"/>
        <v>0</v>
      </c>
      <c r="S48" s="13">
        <f t="shared" si="22"/>
        <v>0</v>
      </c>
      <c r="T48" s="11">
        <f t="shared" si="23"/>
        <v>0</v>
      </c>
      <c r="V48" s="9">
        <f t="shared" si="35"/>
        <v>0</v>
      </c>
      <c r="W48" s="10">
        <f t="shared" si="24"/>
        <v>0</v>
      </c>
      <c r="X48" s="11">
        <f t="shared" si="25"/>
        <v>0</v>
      </c>
      <c r="Y48" s="14"/>
      <c r="Z48" s="10">
        <f t="shared" si="36"/>
        <v>0</v>
      </c>
      <c r="AA48" s="10">
        <f t="shared" si="26"/>
        <v>0</v>
      </c>
      <c r="AB48" s="13">
        <f t="shared" si="27"/>
        <v>0</v>
      </c>
      <c r="AC48" s="11">
        <f t="shared" si="28"/>
        <v>0</v>
      </c>
    </row>
    <row r="49" spans="1:29" x14ac:dyDescent="0.2">
      <c r="A49" s="7"/>
      <c r="B49" s="36"/>
      <c r="D49" s="9">
        <f t="shared" si="17"/>
        <v>0</v>
      </c>
      <c r="E49" s="10">
        <f t="shared" si="29"/>
        <v>0</v>
      </c>
      <c r="F49" s="11">
        <f t="shared" si="18"/>
        <v>0</v>
      </c>
      <c r="G49" s="12"/>
      <c r="H49" s="10">
        <f t="shared" si="30"/>
        <v>0</v>
      </c>
      <c r="I49" s="10">
        <f t="shared" si="31"/>
        <v>0</v>
      </c>
      <c r="J49" s="13">
        <f t="shared" si="32"/>
        <v>0</v>
      </c>
      <c r="K49" s="11">
        <f t="shared" si="19"/>
        <v>0</v>
      </c>
      <c r="M49" s="9">
        <f t="shared" si="33"/>
        <v>0</v>
      </c>
      <c r="N49" s="10">
        <f t="shared" si="9"/>
        <v>0</v>
      </c>
      <c r="O49" s="11">
        <f t="shared" si="20"/>
        <v>0</v>
      </c>
      <c r="P49" s="14"/>
      <c r="Q49" s="10">
        <f t="shared" si="34"/>
        <v>0</v>
      </c>
      <c r="R49" s="10">
        <f t="shared" si="21"/>
        <v>0</v>
      </c>
      <c r="S49" s="13">
        <f t="shared" si="22"/>
        <v>0</v>
      </c>
      <c r="T49" s="11">
        <f t="shared" si="23"/>
        <v>0</v>
      </c>
      <c r="V49" s="9">
        <f t="shared" si="35"/>
        <v>0</v>
      </c>
      <c r="W49" s="10">
        <f t="shared" si="24"/>
        <v>0</v>
      </c>
      <c r="X49" s="11">
        <f t="shared" si="25"/>
        <v>0</v>
      </c>
      <c r="Y49" s="14"/>
      <c r="Z49" s="10">
        <f t="shared" si="36"/>
        <v>0</v>
      </c>
      <c r="AA49" s="10">
        <f t="shared" si="26"/>
        <v>0</v>
      </c>
      <c r="AB49" s="13">
        <f t="shared" si="27"/>
        <v>0</v>
      </c>
      <c r="AC49" s="11">
        <f t="shared" si="28"/>
        <v>0</v>
      </c>
    </row>
    <row r="50" spans="1:29" x14ac:dyDescent="0.2">
      <c r="A50" s="7"/>
      <c r="B50" s="36"/>
      <c r="D50" s="9">
        <f t="shared" si="17"/>
        <v>0</v>
      </c>
      <c r="E50" s="10">
        <f t="shared" si="29"/>
        <v>0</v>
      </c>
      <c r="F50" s="11">
        <f t="shared" si="18"/>
        <v>0</v>
      </c>
      <c r="G50" s="12"/>
      <c r="H50" s="10">
        <f t="shared" si="30"/>
        <v>0</v>
      </c>
      <c r="I50" s="10">
        <f t="shared" si="31"/>
        <v>0</v>
      </c>
      <c r="J50" s="13">
        <f t="shared" si="32"/>
        <v>0</v>
      </c>
      <c r="K50" s="11">
        <f t="shared" si="19"/>
        <v>0</v>
      </c>
      <c r="M50" s="9">
        <f t="shared" si="33"/>
        <v>0</v>
      </c>
      <c r="N50" s="10">
        <f t="shared" si="9"/>
        <v>0</v>
      </c>
      <c r="O50" s="11">
        <f t="shared" si="20"/>
        <v>0</v>
      </c>
      <c r="P50" s="14"/>
      <c r="Q50" s="10">
        <f t="shared" si="34"/>
        <v>0</v>
      </c>
      <c r="R50" s="10">
        <f t="shared" si="21"/>
        <v>0</v>
      </c>
      <c r="S50" s="13">
        <f t="shared" si="22"/>
        <v>0</v>
      </c>
      <c r="T50" s="11">
        <f t="shared" si="23"/>
        <v>0</v>
      </c>
      <c r="V50" s="9">
        <f t="shared" si="35"/>
        <v>0</v>
      </c>
      <c r="W50" s="10">
        <f t="shared" si="24"/>
        <v>0</v>
      </c>
      <c r="X50" s="11">
        <f t="shared" si="25"/>
        <v>0</v>
      </c>
      <c r="Y50" s="14"/>
      <c r="Z50" s="10">
        <f t="shared" si="36"/>
        <v>0</v>
      </c>
      <c r="AA50" s="10">
        <f t="shared" si="26"/>
        <v>0</v>
      </c>
      <c r="AB50" s="13">
        <f t="shared" si="27"/>
        <v>0</v>
      </c>
      <c r="AC50" s="11">
        <f t="shared" si="28"/>
        <v>0</v>
      </c>
    </row>
    <row r="51" spans="1:29" x14ac:dyDescent="0.2">
      <c r="A51" s="7"/>
      <c r="B51" s="36"/>
      <c r="D51" s="9">
        <f t="shared" si="17"/>
        <v>0</v>
      </c>
      <c r="E51" s="10">
        <f t="shared" si="29"/>
        <v>0</v>
      </c>
      <c r="F51" s="11">
        <f t="shared" si="18"/>
        <v>0</v>
      </c>
      <c r="G51" s="12"/>
      <c r="H51" s="10">
        <f t="shared" si="30"/>
        <v>0</v>
      </c>
      <c r="I51" s="10">
        <f t="shared" si="31"/>
        <v>0</v>
      </c>
      <c r="J51" s="13">
        <f t="shared" si="32"/>
        <v>0</v>
      </c>
      <c r="K51" s="11">
        <f t="shared" si="19"/>
        <v>0</v>
      </c>
      <c r="M51" s="9">
        <f t="shared" si="33"/>
        <v>0</v>
      </c>
      <c r="N51" s="10">
        <f t="shared" si="9"/>
        <v>0</v>
      </c>
      <c r="O51" s="11">
        <f t="shared" si="20"/>
        <v>0</v>
      </c>
      <c r="P51" s="14"/>
      <c r="Q51" s="10">
        <f t="shared" si="34"/>
        <v>0</v>
      </c>
      <c r="R51" s="10">
        <f t="shared" si="21"/>
        <v>0</v>
      </c>
      <c r="S51" s="13">
        <f t="shared" si="22"/>
        <v>0</v>
      </c>
      <c r="T51" s="11">
        <f t="shared" si="23"/>
        <v>0</v>
      </c>
      <c r="V51" s="9">
        <f t="shared" si="35"/>
        <v>0</v>
      </c>
      <c r="W51" s="10">
        <f t="shared" si="24"/>
        <v>0</v>
      </c>
      <c r="X51" s="11">
        <f t="shared" si="25"/>
        <v>0</v>
      </c>
      <c r="Y51" s="14"/>
      <c r="Z51" s="10">
        <f t="shared" si="36"/>
        <v>0</v>
      </c>
      <c r="AA51" s="10">
        <f t="shared" si="26"/>
        <v>0</v>
      </c>
      <c r="AB51" s="13">
        <f t="shared" si="27"/>
        <v>0</v>
      </c>
      <c r="AC51" s="11">
        <f t="shared" si="28"/>
        <v>0</v>
      </c>
    </row>
    <row r="52" spans="1:29" x14ac:dyDescent="0.2">
      <c r="A52" s="7"/>
      <c r="B52" s="36"/>
      <c r="D52" s="9">
        <f t="shared" si="17"/>
        <v>0</v>
      </c>
      <c r="E52" s="10">
        <f t="shared" si="29"/>
        <v>0</v>
      </c>
      <c r="F52" s="11">
        <f t="shared" si="18"/>
        <v>0</v>
      </c>
      <c r="G52" s="12"/>
      <c r="H52" s="10">
        <f t="shared" si="30"/>
        <v>0</v>
      </c>
      <c r="I52" s="10">
        <f t="shared" si="31"/>
        <v>0</v>
      </c>
      <c r="J52" s="13">
        <f t="shared" si="32"/>
        <v>0</v>
      </c>
      <c r="K52" s="11">
        <f t="shared" si="19"/>
        <v>0</v>
      </c>
      <c r="M52" s="9">
        <f t="shared" si="33"/>
        <v>0</v>
      </c>
      <c r="N52" s="10">
        <f t="shared" si="9"/>
        <v>0</v>
      </c>
      <c r="O52" s="11">
        <f t="shared" si="20"/>
        <v>0</v>
      </c>
      <c r="P52" s="14"/>
      <c r="Q52" s="10">
        <f t="shared" si="34"/>
        <v>0</v>
      </c>
      <c r="R52" s="10">
        <f t="shared" si="21"/>
        <v>0</v>
      </c>
      <c r="S52" s="13">
        <f t="shared" si="22"/>
        <v>0</v>
      </c>
      <c r="T52" s="11">
        <f t="shared" si="23"/>
        <v>0</v>
      </c>
      <c r="V52" s="9">
        <f t="shared" si="35"/>
        <v>0</v>
      </c>
      <c r="W52" s="10">
        <f t="shared" si="24"/>
        <v>0</v>
      </c>
      <c r="X52" s="11">
        <f t="shared" si="25"/>
        <v>0</v>
      </c>
      <c r="Y52" s="14"/>
      <c r="Z52" s="10">
        <f t="shared" si="36"/>
        <v>0</v>
      </c>
      <c r="AA52" s="10">
        <f t="shared" si="26"/>
        <v>0</v>
      </c>
      <c r="AB52" s="13">
        <f t="shared" si="27"/>
        <v>0</v>
      </c>
      <c r="AC52" s="11">
        <f t="shared" si="28"/>
        <v>0</v>
      </c>
    </row>
    <row r="53" spans="1:29" x14ac:dyDescent="0.2">
      <c r="A53" s="7"/>
      <c r="B53" s="36"/>
      <c r="D53" s="9">
        <f t="shared" si="17"/>
        <v>0</v>
      </c>
      <c r="E53" s="10">
        <f t="shared" si="29"/>
        <v>0</v>
      </c>
      <c r="F53" s="11">
        <f t="shared" si="18"/>
        <v>0</v>
      </c>
      <c r="G53" s="12"/>
      <c r="H53" s="10">
        <f t="shared" si="30"/>
        <v>0</v>
      </c>
      <c r="I53" s="10">
        <f t="shared" si="31"/>
        <v>0</v>
      </c>
      <c r="J53" s="13">
        <f t="shared" si="32"/>
        <v>0</v>
      </c>
      <c r="K53" s="11">
        <f t="shared" si="19"/>
        <v>0</v>
      </c>
      <c r="M53" s="9">
        <f t="shared" si="33"/>
        <v>0</v>
      </c>
      <c r="N53" s="10">
        <f t="shared" si="9"/>
        <v>0</v>
      </c>
      <c r="O53" s="11">
        <f t="shared" si="20"/>
        <v>0</v>
      </c>
      <c r="P53" s="14"/>
      <c r="Q53" s="10">
        <f t="shared" si="34"/>
        <v>0</v>
      </c>
      <c r="R53" s="10">
        <f t="shared" si="21"/>
        <v>0</v>
      </c>
      <c r="S53" s="13">
        <f t="shared" si="22"/>
        <v>0</v>
      </c>
      <c r="T53" s="11">
        <f t="shared" si="23"/>
        <v>0</v>
      </c>
      <c r="V53" s="9">
        <f t="shared" si="35"/>
        <v>0</v>
      </c>
      <c r="W53" s="10">
        <f t="shared" si="24"/>
        <v>0</v>
      </c>
      <c r="X53" s="11">
        <f t="shared" si="25"/>
        <v>0</v>
      </c>
      <c r="Y53" s="14"/>
      <c r="Z53" s="10">
        <f t="shared" si="36"/>
        <v>0</v>
      </c>
      <c r="AA53" s="10">
        <f t="shared" si="26"/>
        <v>0</v>
      </c>
      <c r="AB53" s="13">
        <f t="shared" si="27"/>
        <v>0</v>
      </c>
      <c r="AC53" s="11">
        <f t="shared" si="28"/>
        <v>0</v>
      </c>
    </row>
    <row r="54" spans="1:29" x14ac:dyDescent="0.2">
      <c r="A54" s="7"/>
      <c r="B54" s="36"/>
      <c r="D54" s="9">
        <f t="shared" si="17"/>
        <v>0</v>
      </c>
      <c r="E54" s="10">
        <f t="shared" si="29"/>
        <v>0</v>
      </c>
      <c r="F54" s="11">
        <f t="shared" si="18"/>
        <v>0</v>
      </c>
      <c r="G54" s="12"/>
      <c r="H54" s="10">
        <f t="shared" si="30"/>
        <v>0</v>
      </c>
      <c r="I54" s="10">
        <f t="shared" si="31"/>
        <v>0</v>
      </c>
      <c r="J54" s="13">
        <f t="shared" si="32"/>
        <v>0</v>
      </c>
      <c r="K54" s="11">
        <f t="shared" si="19"/>
        <v>0</v>
      </c>
      <c r="M54" s="9">
        <f t="shared" si="33"/>
        <v>0</v>
      </c>
      <c r="N54" s="10">
        <f t="shared" si="9"/>
        <v>0</v>
      </c>
      <c r="O54" s="11">
        <f t="shared" si="20"/>
        <v>0</v>
      </c>
      <c r="P54" s="14"/>
      <c r="Q54" s="10">
        <f t="shared" si="34"/>
        <v>0</v>
      </c>
      <c r="R54" s="10">
        <f t="shared" si="21"/>
        <v>0</v>
      </c>
      <c r="S54" s="13">
        <f t="shared" si="22"/>
        <v>0</v>
      </c>
      <c r="T54" s="11">
        <f t="shared" si="23"/>
        <v>0</v>
      </c>
      <c r="V54" s="9">
        <f t="shared" si="35"/>
        <v>0</v>
      </c>
      <c r="W54" s="10">
        <f t="shared" si="24"/>
        <v>0</v>
      </c>
      <c r="X54" s="11">
        <f t="shared" si="25"/>
        <v>0</v>
      </c>
      <c r="Y54" s="14"/>
      <c r="Z54" s="10">
        <f t="shared" si="36"/>
        <v>0</v>
      </c>
      <c r="AA54" s="10">
        <f t="shared" si="26"/>
        <v>0</v>
      </c>
      <c r="AB54" s="13">
        <f t="shared" si="27"/>
        <v>0</v>
      </c>
      <c r="AC54" s="11">
        <f t="shared" si="28"/>
        <v>0</v>
      </c>
    </row>
    <row r="55" spans="1:29" x14ac:dyDescent="0.2">
      <c r="A55" s="7"/>
      <c r="B55" s="36"/>
      <c r="D55" s="9">
        <f t="shared" si="17"/>
        <v>0</v>
      </c>
      <c r="E55" s="10">
        <f t="shared" si="29"/>
        <v>0</v>
      </c>
      <c r="F55" s="11">
        <f t="shared" si="18"/>
        <v>0</v>
      </c>
      <c r="G55" s="12"/>
      <c r="H55" s="10">
        <f t="shared" si="30"/>
        <v>0</v>
      </c>
      <c r="I55" s="10">
        <f t="shared" si="31"/>
        <v>0</v>
      </c>
      <c r="J55" s="13">
        <f t="shared" si="32"/>
        <v>0</v>
      </c>
      <c r="K55" s="11">
        <f t="shared" si="19"/>
        <v>0</v>
      </c>
      <c r="M55" s="9">
        <f t="shared" si="33"/>
        <v>0</v>
      </c>
      <c r="N55" s="10">
        <f t="shared" si="9"/>
        <v>0</v>
      </c>
      <c r="O55" s="11">
        <f t="shared" si="20"/>
        <v>0</v>
      </c>
      <c r="P55" s="14"/>
      <c r="Q55" s="10">
        <f t="shared" si="34"/>
        <v>0</v>
      </c>
      <c r="R55" s="10">
        <f t="shared" si="21"/>
        <v>0</v>
      </c>
      <c r="S55" s="13">
        <f t="shared" si="22"/>
        <v>0</v>
      </c>
      <c r="T55" s="11">
        <f t="shared" si="23"/>
        <v>0</v>
      </c>
      <c r="V55" s="9">
        <f t="shared" si="35"/>
        <v>0</v>
      </c>
      <c r="W55" s="10">
        <f t="shared" si="24"/>
        <v>0</v>
      </c>
      <c r="X55" s="11">
        <f t="shared" si="25"/>
        <v>0</v>
      </c>
      <c r="Y55" s="14"/>
      <c r="Z55" s="10">
        <f t="shared" si="36"/>
        <v>0</v>
      </c>
      <c r="AA55" s="10">
        <f t="shared" si="26"/>
        <v>0</v>
      </c>
      <c r="AB55" s="13">
        <f t="shared" si="27"/>
        <v>0</v>
      </c>
      <c r="AC55" s="11">
        <f t="shared" si="28"/>
        <v>0</v>
      </c>
    </row>
    <row r="56" spans="1:29" x14ac:dyDescent="0.2">
      <c r="A56" s="7"/>
      <c r="B56" s="36"/>
      <c r="D56" s="9">
        <f t="shared" si="17"/>
        <v>0</v>
      </c>
      <c r="E56" s="10">
        <f t="shared" si="29"/>
        <v>0</v>
      </c>
      <c r="F56" s="11">
        <f t="shared" si="18"/>
        <v>0</v>
      </c>
      <c r="G56" s="12"/>
      <c r="H56" s="10">
        <f t="shared" si="30"/>
        <v>0</v>
      </c>
      <c r="I56" s="10">
        <f t="shared" si="31"/>
        <v>0</v>
      </c>
      <c r="J56" s="13">
        <f t="shared" si="32"/>
        <v>0</v>
      </c>
      <c r="K56" s="11">
        <f t="shared" si="19"/>
        <v>0</v>
      </c>
      <c r="M56" s="9">
        <f t="shared" si="33"/>
        <v>0</v>
      </c>
      <c r="N56" s="10">
        <f t="shared" si="9"/>
        <v>0</v>
      </c>
      <c r="O56" s="11">
        <f t="shared" si="20"/>
        <v>0</v>
      </c>
      <c r="P56" s="14"/>
      <c r="Q56" s="10">
        <f t="shared" si="34"/>
        <v>0</v>
      </c>
      <c r="R56" s="10">
        <f t="shared" si="21"/>
        <v>0</v>
      </c>
      <c r="S56" s="13">
        <f t="shared" si="22"/>
        <v>0</v>
      </c>
      <c r="T56" s="11">
        <f t="shared" si="23"/>
        <v>0</v>
      </c>
      <c r="V56" s="9">
        <f t="shared" si="35"/>
        <v>0</v>
      </c>
      <c r="W56" s="10">
        <f t="shared" si="24"/>
        <v>0</v>
      </c>
      <c r="X56" s="11">
        <f t="shared" si="25"/>
        <v>0</v>
      </c>
      <c r="Y56" s="14"/>
      <c r="Z56" s="10">
        <f t="shared" si="36"/>
        <v>0</v>
      </c>
      <c r="AA56" s="10">
        <f t="shared" si="26"/>
        <v>0</v>
      </c>
      <c r="AB56" s="13">
        <f t="shared" si="27"/>
        <v>0</v>
      </c>
      <c r="AC56" s="11">
        <f t="shared" si="28"/>
        <v>0</v>
      </c>
    </row>
    <row r="57" spans="1:29" x14ac:dyDescent="0.2">
      <c r="A57" s="7"/>
      <c r="B57" s="36"/>
      <c r="D57" s="9">
        <f t="shared" si="17"/>
        <v>0</v>
      </c>
      <c r="E57" s="10">
        <f t="shared" si="29"/>
        <v>0</v>
      </c>
      <c r="F57" s="11">
        <f t="shared" si="18"/>
        <v>0</v>
      </c>
      <c r="G57" s="12"/>
      <c r="H57" s="10">
        <f t="shared" si="30"/>
        <v>0</v>
      </c>
      <c r="I57" s="10">
        <f t="shared" si="31"/>
        <v>0</v>
      </c>
      <c r="J57" s="13">
        <f t="shared" si="32"/>
        <v>0</v>
      </c>
      <c r="K57" s="11">
        <f t="shared" si="19"/>
        <v>0</v>
      </c>
      <c r="M57" s="9">
        <f t="shared" si="33"/>
        <v>0</v>
      </c>
      <c r="N57" s="10">
        <f t="shared" si="9"/>
        <v>0</v>
      </c>
      <c r="O57" s="11">
        <f t="shared" si="20"/>
        <v>0</v>
      </c>
      <c r="P57" s="14"/>
      <c r="Q57" s="10">
        <f t="shared" si="34"/>
        <v>0</v>
      </c>
      <c r="R57" s="10">
        <f t="shared" si="21"/>
        <v>0</v>
      </c>
      <c r="S57" s="13">
        <f t="shared" si="22"/>
        <v>0</v>
      </c>
      <c r="T57" s="11">
        <f t="shared" si="23"/>
        <v>0</v>
      </c>
      <c r="V57" s="9">
        <f t="shared" si="35"/>
        <v>0</v>
      </c>
      <c r="W57" s="10">
        <f t="shared" si="24"/>
        <v>0</v>
      </c>
      <c r="X57" s="11">
        <f t="shared" si="25"/>
        <v>0</v>
      </c>
      <c r="Y57" s="14"/>
      <c r="Z57" s="10">
        <f t="shared" si="36"/>
        <v>0</v>
      </c>
      <c r="AA57" s="10">
        <f t="shared" si="26"/>
        <v>0</v>
      </c>
      <c r="AB57" s="13">
        <f t="shared" si="27"/>
        <v>0</v>
      </c>
      <c r="AC57" s="11">
        <f t="shared" si="28"/>
        <v>0</v>
      </c>
    </row>
    <row r="58" spans="1:29" x14ac:dyDescent="0.2">
      <c r="A58" s="7"/>
      <c r="B58" s="36"/>
      <c r="D58" s="9">
        <f t="shared" si="17"/>
        <v>0</v>
      </c>
      <c r="E58" s="10">
        <f t="shared" si="29"/>
        <v>0</v>
      </c>
      <c r="F58" s="11">
        <f t="shared" si="18"/>
        <v>0</v>
      </c>
      <c r="G58" s="12"/>
      <c r="H58" s="10">
        <f t="shared" si="30"/>
        <v>0</v>
      </c>
      <c r="I58" s="10">
        <f t="shared" si="31"/>
        <v>0</v>
      </c>
      <c r="J58" s="13">
        <f t="shared" si="32"/>
        <v>0</v>
      </c>
      <c r="K58" s="11">
        <f t="shared" si="19"/>
        <v>0</v>
      </c>
      <c r="M58" s="9">
        <f t="shared" si="33"/>
        <v>0</v>
      </c>
      <c r="N58" s="10">
        <f t="shared" si="9"/>
        <v>0</v>
      </c>
      <c r="O58" s="11">
        <f t="shared" si="20"/>
        <v>0</v>
      </c>
      <c r="P58" s="14"/>
      <c r="Q58" s="10">
        <f t="shared" si="34"/>
        <v>0</v>
      </c>
      <c r="R58" s="10">
        <f t="shared" si="21"/>
        <v>0</v>
      </c>
      <c r="S58" s="13">
        <f t="shared" si="22"/>
        <v>0</v>
      </c>
      <c r="T58" s="11">
        <f t="shared" si="23"/>
        <v>0</v>
      </c>
      <c r="V58" s="9">
        <f t="shared" si="35"/>
        <v>0</v>
      </c>
      <c r="W58" s="10">
        <f t="shared" si="24"/>
        <v>0</v>
      </c>
      <c r="X58" s="11">
        <f t="shared" si="25"/>
        <v>0</v>
      </c>
      <c r="Y58" s="14"/>
      <c r="Z58" s="10">
        <f t="shared" si="36"/>
        <v>0</v>
      </c>
      <c r="AA58" s="10">
        <f t="shared" si="26"/>
        <v>0</v>
      </c>
      <c r="AB58" s="13">
        <f t="shared" si="27"/>
        <v>0</v>
      </c>
      <c r="AC58" s="11">
        <f t="shared" si="28"/>
        <v>0</v>
      </c>
    </row>
    <row r="59" spans="1:29" x14ac:dyDescent="0.2">
      <c r="A59" s="7"/>
      <c r="B59" s="36"/>
      <c r="D59" s="9">
        <f t="shared" si="17"/>
        <v>0</v>
      </c>
      <c r="E59" s="10">
        <f t="shared" si="29"/>
        <v>0</v>
      </c>
      <c r="F59" s="11">
        <f t="shared" si="18"/>
        <v>0</v>
      </c>
      <c r="G59" s="12"/>
      <c r="H59" s="10">
        <f t="shared" si="30"/>
        <v>0</v>
      </c>
      <c r="I59" s="10">
        <f t="shared" si="31"/>
        <v>0</v>
      </c>
      <c r="J59" s="13">
        <f t="shared" si="32"/>
        <v>0</v>
      </c>
      <c r="K59" s="11">
        <f t="shared" si="19"/>
        <v>0</v>
      </c>
      <c r="M59" s="9">
        <f t="shared" si="33"/>
        <v>0</v>
      </c>
      <c r="N59" s="10">
        <f t="shared" si="9"/>
        <v>0</v>
      </c>
      <c r="O59" s="11">
        <f t="shared" si="20"/>
        <v>0</v>
      </c>
      <c r="P59" s="14"/>
      <c r="Q59" s="10">
        <f t="shared" si="34"/>
        <v>0</v>
      </c>
      <c r="R59" s="10">
        <f t="shared" si="21"/>
        <v>0</v>
      </c>
      <c r="S59" s="13">
        <f t="shared" si="22"/>
        <v>0</v>
      </c>
      <c r="T59" s="11">
        <f t="shared" si="23"/>
        <v>0</v>
      </c>
      <c r="V59" s="9">
        <f t="shared" si="35"/>
        <v>0</v>
      </c>
      <c r="W59" s="10">
        <f t="shared" si="24"/>
        <v>0</v>
      </c>
      <c r="X59" s="11">
        <f t="shared" si="25"/>
        <v>0</v>
      </c>
      <c r="Y59" s="14"/>
      <c r="Z59" s="10">
        <f t="shared" si="36"/>
        <v>0</v>
      </c>
      <c r="AA59" s="10">
        <f t="shared" si="26"/>
        <v>0</v>
      </c>
      <c r="AB59" s="13">
        <f t="shared" si="27"/>
        <v>0</v>
      </c>
      <c r="AC59" s="11">
        <f t="shared" si="28"/>
        <v>0</v>
      </c>
    </row>
    <row r="60" spans="1:29" x14ac:dyDescent="0.2">
      <c r="A60" s="7"/>
      <c r="B60" s="36"/>
      <c r="D60" s="9">
        <f t="shared" si="17"/>
        <v>0</v>
      </c>
      <c r="E60" s="10">
        <f t="shared" si="29"/>
        <v>0</v>
      </c>
      <c r="F60" s="11">
        <f t="shared" si="18"/>
        <v>0</v>
      </c>
      <c r="G60" s="12"/>
      <c r="H60" s="10">
        <f t="shared" si="30"/>
        <v>0</v>
      </c>
      <c r="I60" s="10">
        <f t="shared" si="31"/>
        <v>0</v>
      </c>
      <c r="J60" s="13">
        <f t="shared" si="32"/>
        <v>0</v>
      </c>
      <c r="K60" s="11">
        <f t="shared" si="19"/>
        <v>0</v>
      </c>
      <c r="M60" s="9">
        <f t="shared" si="33"/>
        <v>0</v>
      </c>
      <c r="N60" s="10">
        <f t="shared" si="9"/>
        <v>0</v>
      </c>
      <c r="O60" s="11">
        <f t="shared" si="20"/>
        <v>0</v>
      </c>
      <c r="P60" s="14"/>
      <c r="Q60" s="10">
        <f t="shared" si="34"/>
        <v>0</v>
      </c>
      <c r="R60" s="10">
        <f t="shared" si="21"/>
        <v>0</v>
      </c>
      <c r="S60" s="13">
        <f t="shared" si="22"/>
        <v>0</v>
      </c>
      <c r="T60" s="11">
        <f t="shared" si="23"/>
        <v>0</v>
      </c>
      <c r="V60" s="9">
        <f t="shared" si="35"/>
        <v>0</v>
      </c>
      <c r="W60" s="10">
        <f t="shared" si="24"/>
        <v>0</v>
      </c>
      <c r="X60" s="11">
        <f t="shared" si="25"/>
        <v>0</v>
      </c>
      <c r="Y60" s="14"/>
      <c r="Z60" s="10">
        <f t="shared" si="36"/>
        <v>0</v>
      </c>
      <c r="AA60" s="10">
        <f t="shared" si="26"/>
        <v>0</v>
      </c>
      <c r="AB60" s="13">
        <f t="shared" si="27"/>
        <v>0</v>
      </c>
      <c r="AC60" s="11">
        <f t="shared" si="28"/>
        <v>0</v>
      </c>
    </row>
    <row r="61" spans="1:29" x14ac:dyDescent="0.2">
      <c r="A61" s="7"/>
      <c r="B61" s="36"/>
      <c r="D61" s="9">
        <f t="shared" si="17"/>
        <v>0</v>
      </c>
      <c r="E61" s="10">
        <f t="shared" si="29"/>
        <v>0</v>
      </c>
      <c r="F61" s="11">
        <f t="shared" si="18"/>
        <v>0</v>
      </c>
      <c r="G61" s="12"/>
      <c r="H61" s="10">
        <f t="shared" si="30"/>
        <v>0</v>
      </c>
      <c r="I61" s="10">
        <f t="shared" si="31"/>
        <v>0</v>
      </c>
      <c r="J61" s="13">
        <f t="shared" si="32"/>
        <v>0</v>
      </c>
      <c r="K61" s="11">
        <f t="shared" si="19"/>
        <v>0</v>
      </c>
      <c r="M61" s="9">
        <f t="shared" si="33"/>
        <v>0</v>
      </c>
      <c r="N61" s="10">
        <f t="shared" si="9"/>
        <v>0</v>
      </c>
      <c r="O61" s="11">
        <f t="shared" si="20"/>
        <v>0</v>
      </c>
      <c r="P61" s="14"/>
      <c r="Q61" s="10">
        <f t="shared" si="34"/>
        <v>0</v>
      </c>
      <c r="R61" s="10">
        <f t="shared" si="21"/>
        <v>0</v>
      </c>
      <c r="S61" s="13">
        <f t="shared" si="22"/>
        <v>0</v>
      </c>
      <c r="T61" s="11">
        <f t="shared" si="23"/>
        <v>0</v>
      </c>
      <c r="V61" s="9">
        <f t="shared" si="35"/>
        <v>0</v>
      </c>
      <c r="W61" s="10">
        <f t="shared" si="24"/>
        <v>0</v>
      </c>
      <c r="X61" s="11">
        <f t="shared" si="25"/>
        <v>0</v>
      </c>
      <c r="Y61" s="14"/>
      <c r="Z61" s="10">
        <f t="shared" si="36"/>
        <v>0</v>
      </c>
      <c r="AA61" s="10">
        <f t="shared" si="26"/>
        <v>0</v>
      </c>
      <c r="AB61" s="13">
        <f t="shared" si="27"/>
        <v>0</v>
      </c>
      <c r="AC61" s="11">
        <f t="shared" si="28"/>
        <v>0</v>
      </c>
    </row>
    <row r="62" spans="1:29" x14ac:dyDescent="0.2">
      <c r="A62" s="7"/>
      <c r="B62" s="36"/>
      <c r="D62" s="9">
        <f t="shared" si="17"/>
        <v>0</v>
      </c>
      <c r="E62" s="10">
        <f t="shared" si="29"/>
        <v>0</v>
      </c>
      <c r="F62" s="11">
        <f t="shared" si="18"/>
        <v>0</v>
      </c>
      <c r="G62" s="12"/>
      <c r="H62" s="10">
        <f t="shared" si="30"/>
        <v>0</v>
      </c>
      <c r="I62" s="10">
        <f t="shared" si="31"/>
        <v>0</v>
      </c>
      <c r="J62" s="13">
        <f t="shared" si="32"/>
        <v>0</v>
      </c>
      <c r="K62" s="11">
        <f t="shared" si="19"/>
        <v>0</v>
      </c>
      <c r="M62" s="9">
        <f t="shared" si="33"/>
        <v>0</v>
      </c>
      <c r="N62" s="10">
        <f t="shared" si="9"/>
        <v>0</v>
      </c>
      <c r="O62" s="11">
        <f t="shared" si="20"/>
        <v>0</v>
      </c>
      <c r="P62" s="14"/>
      <c r="Q62" s="10">
        <f t="shared" si="34"/>
        <v>0</v>
      </c>
      <c r="R62" s="10">
        <f t="shared" si="21"/>
        <v>0</v>
      </c>
      <c r="S62" s="13">
        <f t="shared" si="22"/>
        <v>0</v>
      </c>
      <c r="T62" s="11">
        <f t="shared" si="23"/>
        <v>0</v>
      </c>
      <c r="V62" s="9">
        <f t="shared" si="35"/>
        <v>0</v>
      </c>
      <c r="W62" s="10">
        <f t="shared" si="24"/>
        <v>0</v>
      </c>
      <c r="X62" s="11">
        <f t="shared" si="25"/>
        <v>0</v>
      </c>
      <c r="Y62" s="14"/>
      <c r="Z62" s="10">
        <f t="shared" si="36"/>
        <v>0</v>
      </c>
      <c r="AA62" s="10">
        <f t="shared" si="26"/>
        <v>0</v>
      </c>
      <c r="AB62" s="13">
        <f t="shared" si="27"/>
        <v>0</v>
      </c>
      <c r="AC62" s="11">
        <f t="shared" si="28"/>
        <v>0</v>
      </c>
    </row>
    <row r="63" spans="1:29" x14ac:dyDescent="0.2">
      <c r="A63" s="7"/>
      <c r="B63" s="36"/>
      <c r="D63" s="9">
        <f t="shared" si="17"/>
        <v>0</v>
      </c>
      <c r="E63" s="10">
        <f t="shared" si="29"/>
        <v>0</v>
      </c>
      <c r="F63" s="11">
        <f t="shared" si="18"/>
        <v>0</v>
      </c>
      <c r="G63" s="12"/>
      <c r="H63" s="10">
        <f t="shared" si="30"/>
        <v>0</v>
      </c>
      <c r="I63" s="10">
        <f t="shared" si="31"/>
        <v>0</v>
      </c>
      <c r="J63" s="13">
        <f t="shared" si="32"/>
        <v>0</v>
      </c>
      <c r="K63" s="11">
        <f t="shared" si="19"/>
        <v>0</v>
      </c>
      <c r="M63" s="9">
        <f t="shared" si="33"/>
        <v>0</v>
      </c>
      <c r="N63" s="10">
        <f t="shared" si="9"/>
        <v>0</v>
      </c>
      <c r="O63" s="11">
        <f t="shared" si="20"/>
        <v>0</v>
      </c>
      <c r="P63" s="14"/>
      <c r="Q63" s="10">
        <f t="shared" si="34"/>
        <v>0</v>
      </c>
      <c r="R63" s="10">
        <f t="shared" si="21"/>
        <v>0</v>
      </c>
      <c r="S63" s="13">
        <f t="shared" si="22"/>
        <v>0</v>
      </c>
      <c r="T63" s="11">
        <f t="shared" si="23"/>
        <v>0</v>
      </c>
      <c r="V63" s="9">
        <f t="shared" si="35"/>
        <v>0</v>
      </c>
      <c r="W63" s="10">
        <f t="shared" si="24"/>
        <v>0</v>
      </c>
      <c r="X63" s="11">
        <f t="shared" si="25"/>
        <v>0</v>
      </c>
      <c r="Y63" s="14"/>
      <c r="Z63" s="10">
        <f t="shared" si="36"/>
        <v>0</v>
      </c>
      <c r="AA63" s="10">
        <f t="shared" si="26"/>
        <v>0</v>
      </c>
      <c r="AB63" s="13">
        <f t="shared" si="27"/>
        <v>0</v>
      </c>
      <c r="AC63" s="11">
        <f t="shared" si="28"/>
        <v>0</v>
      </c>
    </row>
    <row r="64" spans="1:29" x14ac:dyDescent="0.2">
      <c r="A64" s="7"/>
      <c r="B64" s="36"/>
      <c r="D64" s="9">
        <f t="shared" si="17"/>
        <v>0</v>
      </c>
      <c r="E64" s="10">
        <f t="shared" si="29"/>
        <v>0</v>
      </c>
      <c r="F64" s="11">
        <f t="shared" si="18"/>
        <v>0</v>
      </c>
      <c r="G64" s="12"/>
      <c r="H64" s="10">
        <f t="shared" si="30"/>
        <v>0</v>
      </c>
      <c r="I64" s="10">
        <f t="shared" si="31"/>
        <v>0</v>
      </c>
      <c r="J64" s="13">
        <f t="shared" si="32"/>
        <v>0</v>
      </c>
      <c r="K64" s="11">
        <f t="shared" si="19"/>
        <v>0</v>
      </c>
      <c r="M64" s="9">
        <f t="shared" si="33"/>
        <v>0</v>
      </c>
      <c r="N64" s="10">
        <f t="shared" si="9"/>
        <v>0</v>
      </c>
      <c r="O64" s="11">
        <f t="shared" si="20"/>
        <v>0</v>
      </c>
      <c r="P64" s="14"/>
      <c r="Q64" s="10">
        <f t="shared" si="34"/>
        <v>0</v>
      </c>
      <c r="R64" s="10">
        <f t="shared" si="21"/>
        <v>0</v>
      </c>
      <c r="S64" s="13">
        <f t="shared" si="22"/>
        <v>0</v>
      </c>
      <c r="T64" s="11">
        <f t="shared" si="23"/>
        <v>0</v>
      </c>
      <c r="V64" s="9">
        <f t="shared" si="35"/>
        <v>0</v>
      </c>
      <c r="W64" s="10">
        <f t="shared" si="24"/>
        <v>0</v>
      </c>
      <c r="X64" s="11">
        <f t="shared" si="25"/>
        <v>0</v>
      </c>
      <c r="Y64" s="14"/>
      <c r="Z64" s="10">
        <f t="shared" si="36"/>
        <v>0</v>
      </c>
      <c r="AA64" s="10">
        <f t="shared" si="26"/>
        <v>0</v>
      </c>
      <c r="AB64" s="13">
        <f t="shared" si="27"/>
        <v>0</v>
      </c>
      <c r="AC64" s="11">
        <f t="shared" si="28"/>
        <v>0</v>
      </c>
    </row>
    <row r="65" spans="1:29" x14ac:dyDescent="0.2">
      <c r="A65" s="7"/>
      <c r="B65" s="36"/>
      <c r="D65" s="9">
        <f t="shared" si="17"/>
        <v>0</v>
      </c>
      <c r="E65" s="10">
        <f t="shared" si="29"/>
        <v>0</v>
      </c>
      <c r="F65" s="11">
        <f t="shared" si="18"/>
        <v>0</v>
      </c>
      <c r="G65" s="12"/>
      <c r="H65" s="10">
        <f t="shared" si="30"/>
        <v>0</v>
      </c>
      <c r="I65" s="10">
        <f t="shared" si="31"/>
        <v>0</v>
      </c>
      <c r="J65" s="13">
        <f t="shared" si="32"/>
        <v>0</v>
      </c>
      <c r="K65" s="11">
        <f t="shared" si="19"/>
        <v>0</v>
      </c>
      <c r="M65" s="9">
        <f t="shared" si="33"/>
        <v>0</v>
      </c>
      <c r="N65" s="10">
        <f t="shared" si="9"/>
        <v>0</v>
      </c>
      <c r="O65" s="11">
        <f t="shared" si="20"/>
        <v>0</v>
      </c>
      <c r="P65" s="14"/>
      <c r="Q65" s="10">
        <f t="shared" si="34"/>
        <v>0</v>
      </c>
      <c r="R65" s="10">
        <f t="shared" si="21"/>
        <v>0</v>
      </c>
      <c r="S65" s="13">
        <f t="shared" si="22"/>
        <v>0</v>
      </c>
      <c r="T65" s="11">
        <f t="shared" si="23"/>
        <v>0</v>
      </c>
      <c r="V65" s="9">
        <f t="shared" si="35"/>
        <v>0</v>
      </c>
      <c r="W65" s="10">
        <f t="shared" si="24"/>
        <v>0</v>
      </c>
      <c r="X65" s="11">
        <f t="shared" si="25"/>
        <v>0</v>
      </c>
      <c r="Y65" s="14"/>
      <c r="Z65" s="10">
        <f t="shared" si="36"/>
        <v>0</v>
      </c>
      <c r="AA65" s="10">
        <f t="shared" si="26"/>
        <v>0</v>
      </c>
      <c r="AB65" s="13">
        <f t="shared" si="27"/>
        <v>0</v>
      </c>
      <c r="AC65" s="11">
        <f t="shared" si="28"/>
        <v>0</v>
      </c>
    </row>
    <row r="66" spans="1:29" x14ac:dyDescent="0.2">
      <c r="A66" s="7"/>
      <c r="B66" s="36"/>
      <c r="D66" s="9">
        <f t="shared" si="17"/>
        <v>0</v>
      </c>
      <c r="E66" s="10">
        <f t="shared" si="29"/>
        <v>0</v>
      </c>
      <c r="F66" s="11">
        <f t="shared" si="18"/>
        <v>0</v>
      </c>
      <c r="G66" s="12"/>
      <c r="H66" s="10">
        <f t="shared" si="30"/>
        <v>0</v>
      </c>
      <c r="I66" s="10">
        <f t="shared" si="31"/>
        <v>0</v>
      </c>
      <c r="J66" s="13">
        <f t="shared" si="32"/>
        <v>0</v>
      </c>
      <c r="K66" s="11">
        <f t="shared" si="19"/>
        <v>0</v>
      </c>
      <c r="M66" s="9">
        <f t="shared" si="33"/>
        <v>0</v>
      </c>
      <c r="N66" s="10">
        <f t="shared" si="9"/>
        <v>0</v>
      </c>
      <c r="O66" s="11">
        <f t="shared" si="20"/>
        <v>0</v>
      </c>
      <c r="P66" s="14"/>
      <c r="Q66" s="10">
        <f t="shared" si="34"/>
        <v>0</v>
      </c>
      <c r="R66" s="10">
        <f t="shared" si="21"/>
        <v>0</v>
      </c>
      <c r="S66" s="13">
        <f t="shared" si="22"/>
        <v>0</v>
      </c>
      <c r="T66" s="11">
        <f t="shared" si="23"/>
        <v>0</v>
      </c>
      <c r="V66" s="9">
        <f t="shared" si="35"/>
        <v>0</v>
      </c>
      <c r="W66" s="10">
        <f t="shared" si="24"/>
        <v>0</v>
      </c>
      <c r="X66" s="11">
        <f t="shared" si="25"/>
        <v>0</v>
      </c>
      <c r="Y66" s="14"/>
      <c r="Z66" s="10">
        <f t="shared" si="36"/>
        <v>0</v>
      </c>
      <c r="AA66" s="10">
        <f t="shared" si="26"/>
        <v>0</v>
      </c>
      <c r="AB66" s="13">
        <f t="shared" si="27"/>
        <v>0</v>
      </c>
      <c r="AC66" s="11">
        <f t="shared" si="28"/>
        <v>0</v>
      </c>
    </row>
    <row r="67" spans="1:29" x14ac:dyDescent="0.2">
      <c r="A67" s="7"/>
      <c r="B67" s="36"/>
      <c r="D67" s="9">
        <f t="shared" si="17"/>
        <v>0</v>
      </c>
      <c r="E67" s="10">
        <f t="shared" si="29"/>
        <v>0</v>
      </c>
      <c r="F67" s="11">
        <f t="shared" si="18"/>
        <v>0</v>
      </c>
      <c r="G67" s="12"/>
      <c r="H67" s="10">
        <f t="shared" si="30"/>
        <v>0</v>
      </c>
      <c r="I67" s="10">
        <f t="shared" si="31"/>
        <v>0</v>
      </c>
      <c r="J67" s="13">
        <f t="shared" si="32"/>
        <v>0</v>
      </c>
      <c r="K67" s="11">
        <f t="shared" si="19"/>
        <v>0</v>
      </c>
      <c r="M67" s="9">
        <f t="shared" si="33"/>
        <v>0</v>
      </c>
      <c r="N67" s="10">
        <f t="shared" si="9"/>
        <v>0</v>
      </c>
      <c r="O67" s="11">
        <f t="shared" si="20"/>
        <v>0</v>
      </c>
      <c r="P67" s="14"/>
      <c r="Q67" s="10">
        <f t="shared" si="34"/>
        <v>0</v>
      </c>
      <c r="R67" s="10">
        <f t="shared" si="21"/>
        <v>0</v>
      </c>
      <c r="S67" s="13">
        <f t="shared" si="22"/>
        <v>0</v>
      </c>
      <c r="T67" s="11">
        <f t="shared" si="23"/>
        <v>0</v>
      </c>
      <c r="V67" s="9">
        <f t="shared" si="35"/>
        <v>0</v>
      </c>
      <c r="W67" s="10">
        <f t="shared" si="24"/>
        <v>0</v>
      </c>
      <c r="X67" s="11">
        <f t="shared" si="25"/>
        <v>0</v>
      </c>
      <c r="Y67" s="14"/>
      <c r="Z67" s="10">
        <f t="shared" si="36"/>
        <v>0</v>
      </c>
      <c r="AA67" s="10">
        <f t="shared" si="26"/>
        <v>0</v>
      </c>
      <c r="AB67" s="13">
        <f t="shared" si="27"/>
        <v>0</v>
      </c>
      <c r="AC67" s="11">
        <f t="shared" si="28"/>
        <v>0</v>
      </c>
    </row>
    <row r="68" spans="1:29" x14ac:dyDescent="0.2">
      <c r="A68" s="7"/>
      <c r="B68" s="36"/>
      <c r="D68" s="9">
        <f t="shared" si="17"/>
        <v>0</v>
      </c>
      <c r="E68" s="10">
        <f t="shared" si="29"/>
        <v>0</v>
      </c>
      <c r="F68" s="11">
        <f t="shared" si="18"/>
        <v>0</v>
      </c>
      <c r="G68" s="12"/>
      <c r="H68" s="10">
        <f t="shared" si="30"/>
        <v>0</v>
      </c>
      <c r="I68" s="10">
        <f t="shared" si="31"/>
        <v>0</v>
      </c>
      <c r="J68" s="13">
        <f t="shared" si="32"/>
        <v>0</v>
      </c>
      <c r="K68" s="11">
        <f t="shared" si="19"/>
        <v>0</v>
      </c>
      <c r="M68" s="9">
        <f t="shared" si="33"/>
        <v>0</v>
      </c>
      <c r="N68" s="10">
        <f t="shared" si="9"/>
        <v>0</v>
      </c>
      <c r="O68" s="11">
        <f t="shared" si="20"/>
        <v>0</v>
      </c>
      <c r="P68" s="14"/>
      <c r="Q68" s="10">
        <f t="shared" si="34"/>
        <v>0</v>
      </c>
      <c r="R68" s="10">
        <f t="shared" si="21"/>
        <v>0</v>
      </c>
      <c r="S68" s="13">
        <f t="shared" si="22"/>
        <v>0</v>
      </c>
      <c r="T68" s="11">
        <f t="shared" si="23"/>
        <v>0</v>
      </c>
      <c r="V68" s="9">
        <f t="shared" si="35"/>
        <v>0</v>
      </c>
      <c r="W68" s="10">
        <f t="shared" si="24"/>
        <v>0</v>
      </c>
      <c r="X68" s="11">
        <f t="shared" si="25"/>
        <v>0</v>
      </c>
      <c r="Y68" s="14"/>
      <c r="Z68" s="10">
        <f t="shared" si="36"/>
        <v>0</v>
      </c>
      <c r="AA68" s="10">
        <f t="shared" si="26"/>
        <v>0</v>
      </c>
      <c r="AB68" s="13">
        <f t="shared" si="27"/>
        <v>0</v>
      </c>
      <c r="AC68" s="11">
        <f t="shared" si="28"/>
        <v>0</v>
      </c>
    </row>
    <row r="69" spans="1:29" x14ac:dyDescent="0.2">
      <c r="A69" s="7"/>
      <c r="B69" s="36"/>
      <c r="D69" s="9">
        <f t="shared" si="17"/>
        <v>0</v>
      </c>
      <c r="E69" s="10">
        <f t="shared" si="29"/>
        <v>0</v>
      </c>
      <c r="F69" s="11">
        <f t="shared" si="18"/>
        <v>0</v>
      </c>
      <c r="G69" s="12"/>
      <c r="H69" s="10">
        <f t="shared" si="30"/>
        <v>0</v>
      </c>
      <c r="I69" s="10">
        <f t="shared" si="31"/>
        <v>0</v>
      </c>
      <c r="J69" s="13">
        <f t="shared" si="32"/>
        <v>0</v>
      </c>
      <c r="K69" s="11">
        <f t="shared" si="19"/>
        <v>0</v>
      </c>
      <c r="M69" s="9">
        <f t="shared" si="33"/>
        <v>0</v>
      </c>
      <c r="N69" s="10">
        <f t="shared" si="9"/>
        <v>0</v>
      </c>
      <c r="O69" s="11">
        <f t="shared" si="20"/>
        <v>0</v>
      </c>
      <c r="P69" s="14"/>
      <c r="Q69" s="10">
        <f t="shared" si="34"/>
        <v>0</v>
      </c>
      <c r="R69" s="10">
        <f t="shared" si="21"/>
        <v>0</v>
      </c>
      <c r="S69" s="13">
        <f t="shared" si="22"/>
        <v>0</v>
      </c>
      <c r="T69" s="11">
        <f t="shared" si="23"/>
        <v>0</v>
      </c>
      <c r="V69" s="9">
        <f t="shared" si="35"/>
        <v>0</v>
      </c>
      <c r="W69" s="10">
        <f t="shared" si="24"/>
        <v>0</v>
      </c>
      <c r="X69" s="11">
        <f t="shared" si="25"/>
        <v>0</v>
      </c>
      <c r="Y69" s="14"/>
      <c r="Z69" s="10">
        <f t="shared" si="36"/>
        <v>0</v>
      </c>
      <c r="AA69" s="10">
        <f t="shared" si="26"/>
        <v>0</v>
      </c>
      <c r="AB69" s="13">
        <f t="shared" si="27"/>
        <v>0</v>
      </c>
      <c r="AC69" s="11">
        <f t="shared" si="28"/>
        <v>0</v>
      </c>
    </row>
    <row r="70" spans="1:29" x14ac:dyDescent="0.2">
      <c r="A70" s="7"/>
      <c r="B70" s="36"/>
      <c r="D70" s="9">
        <f t="shared" si="17"/>
        <v>0</v>
      </c>
      <c r="E70" s="10">
        <f t="shared" si="29"/>
        <v>0</v>
      </c>
      <c r="F70" s="11">
        <f t="shared" si="18"/>
        <v>0</v>
      </c>
      <c r="G70" s="12"/>
      <c r="H70" s="10">
        <f t="shared" si="30"/>
        <v>0</v>
      </c>
      <c r="I70" s="10">
        <f t="shared" si="31"/>
        <v>0</v>
      </c>
      <c r="J70" s="13">
        <f t="shared" si="32"/>
        <v>0</v>
      </c>
      <c r="K70" s="11">
        <f t="shared" si="19"/>
        <v>0</v>
      </c>
      <c r="M70" s="9">
        <f t="shared" si="33"/>
        <v>0</v>
      </c>
      <c r="N70" s="10">
        <f t="shared" si="9"/>
        <v>0</v>
      </c>
      <c r="O70" s="11">
        <f t="shared" si="20"/>
        <v>0</v>
      </c>
      <c r="P70" s="14"/>
      <c r="Q70" s="10">
        <f t="shared" si="34"/>
        <v>0</v>
      </c>
      <c r="R70" s="10">
        <f t="shared" si="21"/>
        <v>0</v>
      </c>
      <c r="S70" s="13">
        <f t="shared" si="22"/>
        <v>0</v>
      </c>
      <c r="T70" s="11">
        <f t="shared" si="23"/>
        <v>0</v>
      </c>
      <c r="V70" s="9">
        <f t="shared" si="35"/>
        <v>0</v>
      </c>
      <c r="W70" s="10">
        <f t="shared" si="24"/>
        <v>0</v>
      </c>
      <c r="X70" s="11">
        <f t="shared" si="25"/>
        <v>0</v>
      </c>
      <c r="Y70" s="14"/>
      <c r="Z70" s="10">
        <f t="shared" si="36"/>
        <v>0</v>
      </c>
      <c r="AA70" s="10">
        <f t="shared" si="26"/>
        <v>0</v>
      </c>
      <c r="AB70" s="13">
        <f t="shared" si="27"/>
        <v>0</v>
      </c>
      <c r="AC70" s="11">
        <f t="shared" si="28"/>
        <v>0</v>
      </c>
    </row>
    <row r="71" spans="1:29" x14ac:dyDescent="0.2">
      <c r="A71" s="7"/>
      <c r="B71" s="36"/>
      <c r="D71" s="9">
        <f t="shared" si="17"/>
        <v>0</v>
      </c>
      <c r="E71" s="10">
        <f t="shared" si="29"/>
        <v>0</v>
      </c>
      <c r="F71" s="11">
        <f t="shared" si="18"/>
        <v>0</v>
      </c>
      <c r="G71" s="12"/>
      <c r="H71" s="10">
        <f t="shared" si="30"/>
        <v>0</v>
      </c>
      <c r="I71" s="10">
        <f t="shared" si="31"/>
        <v>0</v>
      </c>
      <c r="J71" s="13">
        <f t="shared" si="32"/>
        <v>0</v>
      </c>
      <c r="K71" s="11">
        <f t="shared" si="19"/>
        <v>0</v>
      </c>
      <c r="M71" s="9">
        <f t="shared" si="33"/>
        <v>0</v>
      </c>
      <c r="N71" s="10">
        <f t="shared" si="9"/>
        <v>0</v>
      </c>
      <c r="O71" s="11">
        <f t="shared" si="20"/>
        <v>0</v>
      </c>
      <c r="P71" s="14"/>
      <c r="Q71" s="10">
        <f t="shared" si="34"/>
        <v>0</v>
      </c>
      <c r="R71" s="10">
        <f t="shared" si="21"/>
        <v>0</v>
      </c>
      <c r="S71" s="13">
        <f t="shared" si="22"/>
        <v>0</v>
      </c>
      <c r="T71" s="11">
        <f t="shared" si="23"/>
        <v>0</v>
      </c>
      <c r="V71" s="9">
        <f t="shared" si="35"/>
        <v>0</v>
      </c>
      <c r="W71" s="10">
        <f t="shared" si="24"/>
        <v>0</v>
      </c>
      <c r="X71" s="11">
        <f t="shared" si="25"/>
        <v>0</v>
      </c>
      <c r="Y71" s="14"/>
      <c r="Z71" s="10">
        <f t="shared" si="36"/>
        <v>0</v>
      </c>
      <c r="AA71" s="10">
        <f t="shared" si="26"/>
        <v>0</v>
      </c>
      <c r="AB71" s="13">
        <f t="shared" si="27"/>
        <v>0</v>
      </c>
      <c r="AC71" s="11">
        <f t="shared" si="28"/>
        <v>0</v>
      </c>
    </row>
    <row r="72" spans="1:29" x14ac:dyDescent="0.2">
      <c r="A72" s="7"/>
      <c r="B72" s="36"/>
      <c r="D72" s="9">
        <f t="shared" si="17"/>
        <v>0</v>
      </c>
      <c r="E72" s="10">
        <f t="shared" si="29"/>
        <v>0</v>
      </c>
      <c r="F72" s="11">
        <f t="shared" si="18"/>
        <v>0</v>
      </c>
      <c r="G72" s="12"/>
      <c r="H72" s="10">
        <f t="shared" si="30"/>
        <v>0</v>
      </c>
      <c r="I72" s="10">
        <f t="shared" si="31"/>
        <v>0</v>
      </c>
      <c r="J72" s="13">
        <f t="shared" si="32"/>
        <v>0</v>
      </c>
      <c r="K72" s="11">
        <f t="shared" si="19"/>
        <v>0</v>
      </c>
      <c r="M72" s="9">
        <f t="shared" si="33"/>
        <v>0</v>
      </c>
      <c r="N72" s="10">
        <f t="shared" si="9"/>
        <v>0</v>
      </c>
      <c r="O72" s="11">
        <f t="shared" si="20"/>
        <v>0</v>
      </c>
      <c r="P72" s="14"/>
      <c r="Q72" s="10">
        <f t="shared" si="34"/>
        <v>0</v>
      </c>
      <c r="R72" s="10">
        <f t="shared" si="21"/>
        <v>0</v>
      </c>
      <c r="S72" s="13">
        <f t="shared" si="22"/>
        <v>0</v>
      </c>
      <c r="T72" s="11">
        <f t="shared" si="23"/>
        <v>0</v>
      </c>
      <c r="V72" s="9">
        <f t="shared" si="35"/>
        <v>0</v>
      </c>
      <c r="W72" s="10">
        <f t="shared" si="24"/>
        <v>0</v>
      </c>
      <c r="X72" s="11">
        <f t="shared" si="25"/>
        <v>0</v>
      </c>
      <c r="Y72" s="14"/>
      <c r="Z72" s="10">
        <f t="shared" si="36"/>
        <v>0</v>
      </c>
      <c r="AA72" s="10">
        <f t="shared" si="26"/>
        <v>0</v>
      </c>
      <c r="AB72" s="13">
        <f t="shared" si="27"/>
        <v>0</v>
      </c>
      <c r="AC72" s="11">
        <f t="shared" si="28"/>
        <v>0</v>
      </c>
    </row>
    <row r="73" spans="1:29" x14ac:dyDescent="0.2">
      <c r="A73" s="7"/>
      <c r="B73" s="36"/>
      <c r="D73" s="9">
        <f t="shared" si="17"/>
        <v>0</v>
      </c>
      <c r="E73" s="10">
        <f t="shared" si="29"/>
        <v>0</v>
      </c>
      <c r="F73" s="11">
        <f t="shared" si="18"/>
        <v>0</v>
      </c>
      <c r="G73" s="12"/>
      <c r="H73" s="10">
        <f t="shared" si="30"/>
        <v>0</v>
      </c>
      <c r="I73" s="10">
        <f t="shared" si="31"/>
        <v>0</v>
      </c>
      <c r="J73" s="13">
        <f t="shared" si="32"/>
        <v>0</v>
      </c>
      <c r="K73" s="11">
        <f t="shared" si="19"/>
        <v>0</v>
      </c>
      <c r="M73" s="9">
        <f t="shared" si="33"/>
        <v>0</v>
      </c>
      <c r="N73" s="10">
        <f t="shared" si="9"/>
        <v>0</v>
      </c>
      <c r="O73" s="11">
        <f t="shared" si="20"/>
        <v>0</v>
      </c>
      <c r="P73" s="14"/>
      <c r="Q73" s="10">
        <f t="shared" si="34"/>
        <v>0</v>
      </c>
      <c r="R73" s="10">
        <f t="shared" si="21"/>
        <v>0</v>
      </c>
      <c r="S73" s="13">
        <f t="shared" si="22"/>
        <v>0</v>
      </c>
      <c r="T73" s="11">
        <f t="shared" si="23"/>
        <v>0</v>
      </c>
      <c r="V73" s="9">
        <f t="shared" si="35"/>
        <v>0</v>
      </c>
      <c r="W73" s="10">
        <f t="shared" si="24"/>
        <v>0</v>
      </c>
      <c r="X73" s="11">
        <f t="shared" si="25"/>
        <v>0</v>
      </c>
      <c r="Y73" s="14"/>
      <c r="Z73" s="10">
        <f t="shared" si="36"/>
        <v>0</v>
      </c>
      <c r="AA73" s="10">
        <f t="shared" si="26"/>
        <v>0</v>
      </c>
      <c r="AB73" s="13">
        <f t="shared" si="27"/>
        <v>0</v>
      </c>
      <c r="AC73" s="11">
        <f t="shared" si="28"/>
        <v>0</v>
      </c>
    </row>
    <row r="74" spans="1:29" x14ac:dyDescent="0.2">
      <c r="A74" s="7"/>
      <c r="B74" s="36"/>
      <c r="D74" s="9">
        <f t="shared" si="17"/>
        <v>0</v>
      </c>
      <c r="E74" s="10">
        <f t="shared" si="29"/>
        <v>0</v>
      </c>
      <c r="F74" s="11">
        <f t="shared" si="18"/>
        <v>0</v>
      </c>
      <c r="G74" s="12"/>
      <c r="H74" s="10">
        <f t="shared" si="30"/>
        <v>0</v>
      </c>
      <c r="I74" s="10">
        <f t="shared" si="31"/>
        <v>0</v>
      </c>
      <c r="J74" s="13">
        <f t="shared" si="32"/>
        <v>0</v>
      </c>
      <c r="K74" s="11">
        <f t="shared" si="19"/>
        <v>0</v>
      </c>
      <c r="M74" s="9">
        <f t="shared" si="33"/>
        <v>0</v>
      </c>
      <c r="N74" s="10">
        <f t="shared" si="9"/>
        <v>0</v>
      </c>
      <c r="O74" s="11">
        <f t="shared" si="20"/>
        <v>0</v>
      </c>
      <c r="P74" s="14"/>
      <c r="Q74" s="10">
        <f t="shared" si="34"/>
        <v>0</v>
      </c>
      <c r="R74" s="10">
        <f t="shared" si="21"/>
        <v>0</v>
      </c>
      <c r="S74" s="13">
        <f t="shared" si="22"/>
        <v>0</v>
      </c>
      <c r="T74" s="11">
        <f t="shared" si="23"/>
        <v>0</v>
      </c>
      <c r="V74" s="9">
        <f t="shared" si="35"/>
        <v>0</v>
      </c>
      <c r="W74" s="10">
        <f t="shared" si="24"/>
        <v>0</v>
      </c>
      <c r="X74" s="11">
        <f t="shared" si="25"/>
        <v>0</v>
      </c>
      <c r="Y74" s="14"/>
      <c r="Z74" s="10">
        <f t="shared" si="36"/>
        <v>0</v>
      </c>
      <c r="AA74" s="10">
        <f t="shared" si="26"/>
        <v>0</v>
      </c>
      <c r="AB74" s="13">
        <f t="shared" si="27"/>
        <v>0</v>
      </c>
      <c r="AC74" s="11">
        <f t="shared" si="28"/>
        <v>0</v>
      </c>
    </row>
    <row r="75" spans="1:29" x14ac:dyDescent="0.2">
      <c r="A75" s="7"/>
      <c r="B75" s="36"/>
      <c r="D75" s="9">
        <f t="shared" si="17"/>
        <v>0</v>
      </c>
      <c r="E75" s="10">
        <f t="shared" ref="E75:E101" si="37">IF(OR($I$2=" ",F75=0%),0,(($I$2*F75)/G75))</f>
        <v>0</v>
      </c>
      <c r="F75" s="11">
        <f t="shared" si="18"/>
        <v>0</v>
      </c>
      <c r="G75" s="12"/>
      <c r="H75" s="10">
        <f t="shared" ref="H75:H101" si="38">IF(OR($I$4=" ",E75=0),0,((B75+E75)/(1-$I$4)))</f>
        <v>0</v>
      </c>
      <c r="I75" s="10">
        <f t="shared" ref="I75:I101" si="39">IF(G75=" ",0,(G75*H75))</f>
        <v>0</v>
      </c>
      <c r="J75" s="13">
        <f t="shared" ref="J75:J101" si="40">+I75-(D75)-(E75*G75)</f>
        <v>0</v>
      </c>
      <c r="K75" s="11">
        <f t="shared" si="19"/>
        <v>0</v>
      </c>
      <c r="M75" s="9">
        <f t="shared" ref="M75:M101" si="41">+B75*P75</f>
        <v>0</v>
      </c>
      <c r="N75" s="10">
        <f t="shared" si="9"/>
        <v>0</v>
      </c>
      <c r="O75" s="11">
        <f t="shared" si="20"/>
        <v>0</v>
      </c>
      <c r="P75" s="14"/>
      <c r="Q75" s="10">
        <f t="shared" ref="Q75:Q101" si="42">IF(OR($I$4=" ",P75=0),0,((B75+N75)/(1-$I$4)))</f>
        <v>0</v>
      </c>
      <c r="R75" s="10">
        <f t="shared" si="21"/>
        <v>0</v>
      </c>
      <c r="S75" s="13">
        <f t="shared" si="22"/>
        <v>0</v>
      </c>
      <c r="T75" s="11">
        <f t="shared" si="23"/>
        <v>0</v>
      </c>
      <c r="V75" s="9">
        <f t="shared" ref="V75:V101" si="43">+Y75*B75</f>
        <v>0</v>
      </c>
      <c r="W75" s="10">
        <f t="shared" si="24"/>
        <v>0</v>
      </c>
      <c r="X75" s="11">
        <f t="shared" si="25"/>
        <v>0</v>
      </c>
      <c r="Y75" s="14"/>
      <c r="Z75" s="10">
        <f t="shared" ref="Z75:Z101" si="44">IF(OR($I$4=" ",Y75=0),0,((B75+W75)/(1-$I$4)))</f>
        <v>0</v>
      </c>
      <c r="AA75" s="10">
        <f t="shared" si="26"/>
        <v>0</v>
      </c>
      <c r="AB75" s="13">
        <f t="shared" si="27"/>
        <v>0</v>
      </c>
      <c r="AC75" s="11">
        <f t="shared" si="28"/>
        <v>0</v>
      </c>
    </row>
    <row r="76" spans="1:29" x14ac:dyDescent="0.2">
      <c r="A76" s="7"/>
      <c r="B76" s="36"/>
      <c r="D76" s="9">
        <f t="shared" si="17"/>
        <v>0</v>
      </c>
      <c r="E76" s="10">
        <f t="shared" si="37"/>
        <v>0</v>
      </c>
      <c r="F76" s="11">
        <f t="shared" si="18"/>
        <v>0</v>
      </c>
      <c r="G76" s="12"/>
      <c r="H76" s="10">
        <f t="shared" si="38"/>
        <v>0</v>
      </c>
      <c r="I76" s="10">
        <f t="shared" si="39"/>
        <v>0</v>
      </c>
      <c r="J76" s="13">
        <f t="shared" si="40"/>
        <v>0</v>
      </c>
      <c r="K76" s="11">
        <f t="shared" si="19"/>
        <v>0</v>
      </c>
      <c r="M76" s="9">
        <f t="shared" si="41"/>
        <v>0</v>
      </c>
      <c r="N76" s="10">
        <f t="shared" ref="N76:N101" si="45">IF(OR($I$2=" ",P76=0%),0,(($I$2*F76)/P76))</f>
        <v>0</v>
      </c>
      <c r="O76" s="11">
        <f t="shared" si="20"/>
        <v>0</v>
      </c>
      <c r="P76" s="14"/>
      <c r="Q76" s="10">
        <f t="shared" si="42"/>
        <v>0</v>
      </c>
      <c r="R76" s="10">
        <f t="shared" si="21"/>
        <v>0</v>
      </c>
      <c r="S76" s="13">
        <f t="shared" si="22"/>
        <v>0</v>
      </c>
      <c r="T76" s="11">
        <f t="shared" si="23"/>
        <v>0</v>
      </c>
      <c r="V76" s="9">
        <f t="shared" si="43"/>
        <v>0</v>
      </c>
      <c r="W76" s="10">
        <f t="shared" si="24"/>
        <v>0</v>
      </c>
      <c r="X76" s="11">
        <f t="shared" si="25"/>
        <v>0</v>
      </c>
      <c r="Y76" s="14"/>
      <c r="Z76" s="10">
        <f t="shared" si="44"/>
        <v>0</v>
      </c>
      <c r="AA76" s="10">
        <f t="shared" si="26"/>
        <v>0</v>
      </c>
      <c r="AB76" s="13">
        <f t="shared" si="27"/>
        <v>0</v>
      </c>
      <c r="AC76" s="11">
        <f t="shared" si="28"/>
        <v>0</v>
      </c>
    </row>
    <row r="77" spans="1:29" x14ac:dyDescent="0.2">
      <c r="A77" s="7"/>
      <c r="B77" s="36"/>
      <c r="D77" s="9">
        <f t="shared" si="17"/>
        <v>0</v>
      </c>
      <c r="E77" s="10">
        <f t="shared" si="37"/>
        <v>0</v>
      </c>
      <c r="F77" s="11">
        <f t="shared" si="18"/>
        <v>0</v>
      </c>
      <c r="G77" s="12"/>
      <c r="H77" s="10">
        <f t="shared" si="38"/>
        <v>0</v>
      </c>
      <c r="I77" s="10">
        <f t="shared" si="39"/>
        <v>0</v>
      </c>
      <c r="J77" s="13">
        <f t="shared" si="40"/>
        <v>0</v>
      </c>
      <c r="K77" s="11">
        <f t="shared" si="19"/>
        <v>0</v>
      </c>
      <c r="M77" s="9">
        <f t="shared" si="41"/>
        <v>0</v>
      </c>
      <c r="N77" s="10">
        <f t="shared" si="45"/>
        <v>0</v>
      </c>
      <c r="O77" s="11">
        <f t="shared" si="20"/>
        <v>0</v>
      </c>
      <c r="P77" s="14"/>
      <c r="Q77" s="10">
        <f t="shared" si="42"/>
        <v>0</v>
      </c>
      <c r="R77" s="10">
        <f t="shared" si="21"/>
        <v>0</v>
      </c>
      <c r="S77" s="13">
        <f t="shared" si="22"/>
        <v>0</v>
      </c>
      <c r="T77" s="11">
        <f t="shared" si="23"/>
        <v>0</v>
      </c>
      <c r="V77" s="9">
        <f t="shared" si="43"/>
        <v>0</v>
      </c>
      <c r="W77" s="10">
        <f t="shared" si="24"/>
        <v>0</v>
      </c>
      <c r="X77" s="11">
        <f t="shared" si="25"/>
        <v>0</v>
      </c>
      <c r="Y77" s="14"/>
      <c r="Z77" s="10">
        <f t="shared" si="44"/>
        <v>0</v>
      </c>
      <c r="AA77" s="10">
        <f t="shared" si="26"/>
        <v>0</v>
      </c>
      <c r="AB77" s="13">
        <f t="shared" si="27"/>
        <v>0</v>
      </c>
      <c r="AC77" s="11">
        <f t="shared" si="28"/>
        <v>0</v>
      </c>
    </row>
    <row r="78" spans="1:29" x14ac:dyDescent="0.2">
      <c r="A78" s="7"/>
      <c r="B78" s="36"/>
      <c r="D78" s="9">
        <f t="shared" si="17"/>
        <v>0</v>
      </c>
      <c r="E78" s="10">
        <f t="shared" si="37"/>
        <v>0</v>
      </c>
      <c r="F78" s="11">
        <f t="shared" si="18"/>
        <v>0</v>
      </c>
      <c r="G78" s="12"/>
      <c r="H78" s="10">
        <f t="shared" si="38"/>
        <v>0</v>
      </c>
      <c r="I78" s="10">
        <f t="shared" si="39"/>
        <v>0</v>
      </c>
      <c r="J78" s="13">
        <f t="shared" si="40"/>
        <v>0</v>
      </c>
      <c r="K78" s="11">
        <f t="shared" si="19"/>
        <v>0</v>
      </c>
      <c r="M78" s="9">
        <f t="shared" si="41"/>
        <v>0</v>
      </c>
      <c r="N78" s="10">
        <f t="shared" si="45"/>
        <v>0</v>
      </c>
      <c r="O78" s="11">
        <f t="shared" si="20"/>
        <v>0</v>
      </c>
      <c r="P78" s="14"/>
      <c r="Q78" s="10">
        <f t="shared" si="42"/>
        <v>0</v>
      </c>
      <c r="R78" s="10">
        <f t="shared" si="21"/>
        <v>0</v>
      </c>
      <c r="S78" s="13">
        <f t="shared" si="22"/>
        <v>0</v>
      </c>
      <c r="T78" s="11">
        <f t="shared" si="23"/>
        <v>0</v>
      </c>
      <c r="V78" s="9">
        <f t="shared" si="43"/>
        <v>0</v>
      </c>
      <c r="W78" s="10">
        <f t="shared" si="24"/>
        <v>0</v>
      </c>
      <c r="X78" s="11">
        <f t="shared" si="25"/>
        <v>0</v>
      </c>
      <c r="Y78" s="14"/>
      <c r="Z78" s="10">
        <f t="shared" si="44"/>
        <v>0</v>
      </c>
      <c r="AA78" s="10">
        <f t="shared" si="26"/>
        <v>0</v>
      </c>
      <c r="AB78" s="13">
        <f t="shared" si="27"/>
        <v>0</v>
      </c>
      <c r="AC78" s="11">
        <f t="shared" si="28"/>
        <v>0</v>
      </c>
    </row>
    <row r="79" spans="1:29" x14ac:dyDescent="0.2">
      <c r="A79" s="7"/>
      <c r="B79" s="36"/>
      <c r="D79" s="9">
        <f t="shared" si="17"/>
        <v>0</v>
      </c>
      <c r="E79" s="10">
        <f t="shared" si="37"/>
        <v>0</v>
      </c>
      <c r="F79" s="11">
        <f t="shared" si="18"/>
        <v>0</v>
      </c>
      <c r="G79" s="12"/>
      <c r="H79" s="10">
        <f t="shared" si="38"/>
        <v>0</v>
      </c>
      <c r="I79" s="10">
        <f t="shared" si="39"/>
        <v>0</v>
      </c>
      <c r="J79" s="13">
        <f t="shared" si="40"/>
        <v>0</v>
      </c>
      <c r="K79" s="11">
        <f t="shared" si="19"/>
        <v>0</v>
      </c>
      <c r="M79" s="9">
        <f t="shared" si="41"/>
        <v>0</v>
      </c>
      <c r="N79" s="10">
        <f t="shared" si="45"/>
        <v>0</v>
      </c>
      <c r="O79" s="11">
        <f t="shared" si="20"/>
        <v>0</v>
      </c>
      <c r="P79" s="14"/>
      <c r="Q79" s="10">
        <f t="shared" si="42"/>
        <v>0</v>
      </c>
      <c r="R79" s="10">
        <f t="shared" si="21"/>
        <v>0</v>
      </c>
      <c r="S79" s="13">
        <f t="shared" si="22"/>
        <v>0</v>
      </c>
      <c r="T79" s="11">
        <f t="shared" si="23"/>
        <v>0</v>
      </c>
      <c r="V79" s="9">
        <f t="shared" si="43"/>
        <v>0</v>
      </c>
      <c r="W79" s="10">
        <f t="shared" si="24"/>
        <v>0</v>
      </c>
      <c r="X79" s="11">
        <f t="shared" si="25"/>
        <v>0</v>
      </c>
      <c r="Y79" s="14"/>
      <c r="Z79" s="10">
        <f t="shared" si="44"/>
        <v>0</v>
      </c>
      <c r="AA79" s="10">
        <f t="shared" si="26"/>
        <v>0</v>
      </c>
      <c r="AB79" s="13">
        <f t="shared" si="27"/>
        <v>0</v>
      </c>
      <c r="AC79" s="11">
        <f t="shared" si="28"/>
        <v>0</v>
      </c>
    </row>
    <row r="80" spans="1:29" x14ac:dyDescent="0.2">
      <c r="A80" s="7"/>
      <c r="B80" s="36"/>
      <c r="D80" s="9">
        <f t="shared" ref="D80:D100" si="46">+B80*G80</f>
        <v>0</v>
      </c>
      <c r="E80" s="10">
        <f t="shared" si="37"/>
        <v>0</v>
      </c>
      <c r="F80" s="11">
        <f t="shared" ref="F80:F100" si="47">IF(OR(G80=" ",$G$102=0),0,(D80/$D$102))</f>
        <v>0</v>
      </c>
      <c r="G80" s="12"/>
      <c r="H80" s="10">
        <f t="shared" si="38"/>
        <v>0</v>
      </c>
      <c r="I80" s="10">
        <f t="shared" si="39"/>
        <v>0</v>
      </c>
      <c r="J80" s="13">
        <f t="shared" si="40"/>
        <v>0</v>
      </c>
      <c r="K80" s="11">
        <f t="shared" ref="K80:K100" si="48">IF(J80=0,0,(J80/I80))</f>
        <v>0</v>
      </c>
      <c r="M80" s="9">
        <f t="shared" si="41"/>
        <v>0</v>
      </c>
      <c r="N80" s="10">
        <f t="shared" si="45"/>
        <v>0</v>
      </c>
      <c r="O80" s="11">
        <f t="shared" ref="O80:O100" si="49">IF(OR(P80=" ",$P$102=0),0,(M80/$M$102))</f>
        <v>0</v>
      </c>
      <c r="P80" s="14"/>
      <c r="Q80" s="10">
        <f t="shared" si="42"/>
        <v>0</v>
      </c>
      <c r="R80" s="10">
        <f t="shared" ref="R80:R100" si="50">IF(P80=" ",0,(P80*Q80))</f>
        <v>0</v>
      </c>
      <c r="S80" s="13">
        <f t="shared" ref="S80:S100" si="51">+R80-(M80)-(N80*P80)</f>
        <v>0</v>
      </c>
      <c r="T80" s="11">
        <f t="shared" ref="T80:T100" si="52">IF(S80=0,0,(S80/R80))</f>
        <v>0</v>
      </c>
      <c r="V80" s="9">
        <f t="shared" si="43"/>
        <v>0</v>
      </c>
      <c r="W80" s="10">
        <f t="shared" ref="W80:W100" si="53">IF(OR($I$2=" ",O80=0%),0,(($I$2*O80)/Y80))</f>
        <v>0</v>
      </c>
      <c r="X80" s="11">
        <f t="shared" ref="X80:X100" si="54">IF(OR(Y80=" ",$Y$102=0),0,(V80/$V$102))</f>
        <v>0</v>
      </c>
      <c r="Y80" s="14"/>
      <c r="Z80" s="10">
        <f t="shared" si="44"/>
        <v>0</v>
      </c>
      <c r="AA80" s="10">
        <f t="shared" ref="AA80:AA100" si="55">IF(Y80=" ",0,(Y80*Z80))</f>
        <v>0</v>
      </c>
      <c r="AB80" s="13">
        <f t="shared" ref="AB80:AB100" si="56">+AA80-(V80)-(W80*Y80)</f>
        <v>0</v>
      </c>
      <c r="AC80" s="11">
        <f t="shared" ref="AC80:AC100" si="57">IF(AB80=0,0,(AB80/AA80))</f>
        <v>0</v>
      </c>
    </row>
    <row r="81" spans="1:29" x14ac:dyDescent="0.2">
      <c r="A81" s="7"/>
      <c r="B81" s="36"/>
      <c r="D81" s="9">
        <f t="shared" si="46"/>
        <v>0</v>
      </c>
      <c r="E81" s="10">
        <f t="shared" si="37"/>
        <v>0</v>
      </c>
      <c r="F81" s="11">
        <f t="shared" si="47"/>
        <v>0</v>
      </c>
      <c r="G81" s="12"/>
      <c r="H81" s="10">
        <f t="shared" si="38"/>
        <v>0</v>
      </c>
      <c r="I81" s="10">
        <f t="shared" si="39"/>
        <v>0</v>
      </c>
      <c r="J81" s="13">
        <f t="shared" si="40"/>
        <v>0</v>
      </c>
      <c r="K81" s="11">
        <f t="shared" si="48"/>
        <v>0</v>
      </c>
      <c r="M81" s="9">
        <f t="shared" si="41"/>
        <v>0</v>
      </c>
      <c r="N81" s="10">
        <f t="shared" si="45"/>
        <v>0</v>
      </c>
      <c r="O81" s="11">
        <f t="shared" si="49"/>
        <v>0</v>
      </c>
      <c r="P81" s="14"/>
      <c r="Q81" s="10">
        <f t="shared" si="42"/>
        <v>0</v>
      </c>
      <c r="R81" s="10">
        <f t="shared" si="50"/>
        <v>0</v>
      </c>
      <c r="S81" s="13">
        <f t="shared" si="51"/>
        <v>0</v>
      </c>
      <c r="T81" s="11">
        <f t="shared" si="52"/>
        <v>0</v>
      </c>
      <c r="V81" s="9">
        <f t="shared" si="43"/>
        <v>0</v>
      </c>
      <c r="W81" s="10">
        <f t="shared" si="53"/>
        <v>0</v>
      </c>
      <c r="X81" s="11">
        <f t="shared" si="54"/>
        <v>0</v>
      </c>
      <c r="Y81" s="14"/>
      <c r="Z81" s="10">
        <f t="shared" si="44"/>
        <v>0</v>
      </c>
      <c r="AA81" s="10">
        <f t="shared" si="55"/>
        <v>0</v>
      </c>
      <c r="AB81" s="13">
        <f t="shared" si="56"/>
        <v>0</v>
      </c>
      <c r="AC81" s="11">
        <f t="shared" si="57"/>
        <v>0</v>
      </c>
    </row>
    <row r="82" spans="1:29" x14ac:dyDescent="0.2">
      <c r="A82" s="7"/>
      <c r="B82" s="36"/>
      <c r="D82" s="9">
        <f t="shared" si="46"/>
        <v>0</v>
      </c>
      <c r="E82" s="10">
        <f t="shared" si="37"/>
        <v>0</v>
      </c>
      <c r="F82" s="11">
        <f t="shared" si="47"/>
        <v>0</v>
      </c>
      <c r="G82" s="12"/>
      <c r="H82" s="10">
        <f t="shared" si="38"/>
        <v>0</v>
      </c>
      <c r="I82" s="10">
        <f t="shared" si="39"/>
        <v>0</v>
      </c>
      <c r="J82" s="13">
        <f t="shared" si="40"/>
        <v>0</v>
      </c>
      <c r="K82" s="11">
        <f t="shared" si="48"/>
        <v>0</v>
      </c>
      <c r="M82" s="9">
        <f t="shared" si="41"/>
        <v>0</v>
      </c>
      <c r="N82" s="10">
        <f t="shared" si="45"/>
        <v>0</v>
      </c>
      <c r="O82" s="11">
        <f t="shared" si="49"/>
        <v>0</v>
      </c>
      <c r="P82" s="14"/>
      <c r="Q82" s="10">
        <f t="shared" si="42"/>
        <v>0</v>
      </c>
      <c r="R82" s="10">
        <f t="shared" si="50"/>
        <v>0</v>
      </c>
      <c r="S82" s="13">
        <f t="shared" si="51"/>
        <v>0</v>
      </c>
      <c r="T82" s="11">
        <f t="shared" si="52"/>
        <v>0</v>
      </c>
      <c r="V82" s="9">
        <f t="shared" si="43"/>
        <v>0</v>
      </c>
      <c r="W82" s="10">
        <f t="shared" si="53"/>
        <v>0</v>
      </c>
      <c r="X82" s="11">
        <f t="shared" si="54"/>
        <v>0</v>
      </c>
      <c r="Y82" s="14"/>
      <c r="Z82" s="10">
        <f t="shared" si="44"/>
        <v>0</v>
      </c>
      <c r="AA82" s="10">
        <f t="shared" si="55"/>
        <v>0</v>
      </c>
      <c r="AB82" s="13">
        <f t="shared" si="56"/>
        <v>0</v>
      </c>
      <c r="AC82" s="11">
        <f t="shared" si="57"/>
        <v>0</v>
      </c>
    </row>
    <row r="83" spans="1:29" x14ac:dyDescent="0.2">
      <c r="A83" s="7"/>
      <c r="B83" s="36"/>
      <c r="D83" s="9">
        <f t="shared" si="46"/>
        <v>0</v>
      </c>
      <c r="E83" s="10">
        <f t="shared" si="37"/>
        <v>0</v>
      </c>
      <c r="F83" s="11">
        <f t="shared" si="47"/>
        <v>0</v>
      </c>
      <c r="G83" s="12"/>
      <c r="H83" s="10">
        <f t="shared" si="38"/>
        <v>0</v>
      </c>
      <c r="I83" s="10">
        <f t="shared" si="39"/>
        <v>0</v>
      </c>
      <c r="J83" s="13">
        <f t="shared" si="40"/>
        <v>0</v>
      </c>
      <c r="K83" s="11">
        <f t="shared" si="48"/>
        <v>0</v>
      </c>
      <c r="M83" s="9">
        <f t="shared" si="41"/>
        <v>0</v>
      </c>
      <c r="N83" s="10">
        <f t="shared" si="45"/>
        <v>0</v>
      </c>
      <c r="O83" s="11">
        <f t="shared" si="49"/>
        <v>0</v>
      </c>
      <c r="P83" s="14"/>
      <c r="Q83" s="10">
        <f t="shared" si="42"/>
        <v>0</v>
      </c>
      <c r="R83" s="10">
        <f t="shared" si="50"/>
        <v>0</v>
      </c>
      <c r="S83" s="13">
        <f t="shared" si="51"/>
        <v>0</v>
      </c>
      <c r="T83" s="11">
        <f t="shared" si="52"/>
        <v>0</v>
      </c>
      <c r="V83" s="9">
        <f t="shared" si="43"/>
        <v>0</v>
      </c>
      <c r="W83" s="10">
        <f t="shared" si="53"/>
        <v>0</v>
      </c>
      <c r="X83" s="11">
        <f t="shared" si="54"/>
        <v>0</v>
      </c>
      <c r="Y83" s="14"/>
      <c r="Z83" s="10">
        <f t="shared" si="44"/>
        <v>0</v>
      </c>
      <c r="AA83" s="10">
        <f t="shared" si="55"/>
        <v>0</v>
      </c>
      <c r="AB83" s="13">
        <f t="shared" si="56"/>
        <v>0</v>
      </c>
      <c r="AC83" s="11">
        <f t="shared" si="57"/>
        <v>0</v>
      </c>
    </row>
    <row r="84" spans="1:29" x14ac:dyDescent="0.2">
      <c r="A84" s="7"/>
      <c r="B84" s="36"/>
      <c r="D84" s="9">
        <f t="shared" si="46"/>
        <v>0</v>
      </c>
      <c r="E84" s="10">
        <f t="shared" si="37"/>
        <v>0</v>
      </c>
      <c r="F84" s="11">
        <f t="shared" si="47"/>
        <v>0</v>
      </c>
      <c r="G84" s="12"/>
      <c r="H84" s="10">
        <f t="shared" si="38"/>
        <v>0</v>
      </c>
      <c r="I84" s="10">
        <f t="shared" si="39"/>
        <v>0</v>
      </c>
      <c r="J84" s="13">
        <f t="shared" si="40"/>
        <v>0</v>
      </c>
      <c r="K84" s="11">
        <f t="shared" si="48"/>
        <v>0</v>
      </c>
      <c r="M84" s="9">
        <f t="shared" si="41"/>
        <v>0</v>
      </c>
      <c r="N84" s="10">
        <f t="shared" si="45"/>
        <v>0</v>
      </c>
      <c r="O84" s="11">
        <f t="shared" si="49"/>
        <v>0</v>
      </c>
      <c r="P84" s="14"/>
      <c r="Q84" s="10">
        <f t="shared" si="42"/>
        <v>0</v>
      </c>
      <c r="R84" s="10">
        <f t="shared" si="50"/>
        <v>0</v>
      </c>
      <c r="S84" s="13">
        <f t="shared" si="51"/>
        <v>0</v>
      </c>
      <c r="T84" s="11">
        <f t="shared" si="52"/>
        <v>0</v>
      </c>
      <c r="V84" s="9">
        <f t="shared" si="43"/>
        <v>0</v>
      </c>
      <c r="W84" s="10">
        <f t="shared" si="53"/>
        <v>0</v>
      </c>
      <c r="X84" s="11">
        <f t="shared" si="54"/>
        <v>0</v>
      </c>
      <c r="Y84" s="14"/>
      <c r="Z84" s="10">
        <f t="shared" si="44"/>
        <v>0</v>
      </c>
      <c r="AA84" s="10">
        <f t="shared" si="55"/>
        <v>0</v>
      </c>
      <c r="AB84" s="13">
        <f t="shared" si="56"/>
        <v>0</v>
      </c>
      <c r="AC84" s="11">
        <f t="shared" si="57"/>
        <v>0</v>
      </c>
    </row>
    <row r="85" spans="1:29" x14ac:dyDescent="0.2">
      <c r="A85" s="7"/>
      <c r="B85" s="36"/>
      <c r="D85" s="9">
        <f t="shared" si="46"/>
        <v>0</v>
      </c>
      <c r="E85" s="10">
        <f t="shared" si="37"/>
        <v>0</v>
      </c>
      <c r="F85" s="11">
        <f t="shared" si="47"/>
        <v>0</v>
      </c>
      <c r="G85" s="12"/>
      <c r="H85" s="10">
        <f t="shared" si="38"/>
        <v>0</v>
      </c>
      <c r="I85" s="10">
        <f t="shared" si="39"/>
        <v>0</v>
      </c>
      <c r="J85" s="13">
        <f t="shared" si="40"/>
        <v>0</v>
      </c>
      <c r="K85" s="11">
        <f t="shared" si="48"/>
        <v>0</v>
      </c>
      <c r="M85" s="9">
        <f t="shared" si="41"/>
        <v>0</v>
      </c>
      <c r="N85" s="10">
        <f t="shared" si="45"/>
        <v>0</v>
      </c>
      <c r="O85" s="11">
        <f t="shared" si="49"/>
        <v>0</v>
      </c>
      <c r="P85" s="14"/>
      <c r="Q85" s="10">
        <f t="shared" si="42"/>
        <v>0</v>
      </c>
      <c r="R85" s="10">
        <f t="shared" si="50"/>
        <v>0</v>
      </c>
      <c r="S85" s="13">
        <f t="shared" si="51"/>
        <v>0</v>
      </c>
      <c r="T85" s="11">
        <f t="shared" si="52"/>
        <v>0</v>
      </c>
      <c r="V85" s="9">
        <f t="shared" si="43"/>
        <v>0</v>
      </c>
      <c r="W85" s="10">
        <f t="shared" si="53"/>
        <v>0</v>
      </c>
      <c r="X85" s="11">
        <f t="shared" si="54"/>
        <v>0</v>
      </c>
      <c r="Y85" s="14"/>
      <c r="Z85" s="10">
        <f t="shared" si="44"/>
        <v>0</v>
      </c>
      <c r="AA85" s="10">
        <f t="shared" si="55"/>
        <v>0</v>
      </c>
      <c r="AB85" s="13">
        <f t="shared" si="56"/>
        <v>0</v>
      </c>
      <c r="AC85" s="11">
        <f t="shared" si="57"/>
        <v>0</v>
      </c>
    </row>
    <row r="86" spans="1:29" x14ac:dyDescent="0.2">
      <c r="A86" s="7"/>
      <c r="B86" s="36"/>
      <c r="D86" s="9">
        <f t="shared" si="46"/>
        <v>0</v>
      </c>
      <c r="E86" s="10">
        <f t="shared" si="37"/>
        <v>0</v>
      </c>
      <c r="F86" s="11">
        <f t="shared" si="47"/>
        <v>0</v>
      </c>
      <c r="G86" s="12"/>
      <c r="H86" s="10">
        <f t="shared" si="38"/>
        <v>0</v>
      </c>
      <c r="I86" s="10">
        <f t="shared" si="39"/>
        <v>0</v>
      </c>
      <c r="J86" s="13">
        <f t="shared" si="40"/>
        <v>0</v>
      </c>
      <c r="K86" s="11">
        <f t="shared" si="48"/>
        <v>0</v>
      </c>
      <c r="M86" s="9">
        <f t="shared" si="41"/>
        <v>0</v>
      </c>
      <c r="N86" s="10">
        <f t="shared" si="45"/>
        <v>0</v>
      </c>
      <c r="O86" s="11">
        <f t="shared" si="49"/>
        <v>0</v>
      </c>
      <c r="P86" s="14"/>
      <c r="Q86" s="10">
        <f t="shared" si="42"/>
        <v>0</v>
      </c>
      <c r="R86" s="10">
        <f t="shared" si="50"/>
        <v>0</v>
      </c>
      <c r="S86" s="13">
        <f t="shared" si="51"/>
        <v>0</v>
      </c>
      <c r="T86" s="11">
        <f t="shared" si="52"/>
        <v>0</v>
      </c>
      <c r="V86" s="9">
        <f t="shared" si="43"/>
        <v>0</v>
      </c>
      <c r="W86" s="10">
        <f t="shared" si="53"/>
        <v>0</v>
      </c>
      <c r="X86" s="11">
        <f t="shared" si="54"/>
        <v>0</v>
      </c>
      <c r="Y86" s="14"/>
      <c r="Z86" s="10">
        <f t="shared" si="44"/>
        <v>0</v>
      </c>
      <c r="AA86" s="10">
        <f t="shared" si="55"/>
        <v>0</v>
      </c>
      <c r="AB86" s="13">
        <f t="shared" si="56"/>
        <v>0</v>
      </c>
      <c r="AC86" s="11">
        <f t="shared" si="57"/>
        <v>0</v>
      </c>
    </row>
    <row r="87" spans="1:29" x14ac:dyDescent="0.2">
      <c r="A87" s="7"/>
      <c r="B87" s="36"/>
      <c r="D87" s="9">
        <f t="shared" si="46"/>
        <v>0</v>
      </c>
      <c r="E87" s="10">
        <f t="shared" si="37"/>
        <v>0</v>
      </c>
      <c r="F87" s="11">
        <f t="shared" si="47"/>
        <v>0</v>
      </c>
      <c r="G87" s="12"/>
      <c r="H87" s="10">
        <f t="shared" si="38"/>
        <v>0</v>
      </c>
      <c r="I87" s="10">
        <f t="shared" si="39"/>
        <v>0</v>
      </c>
      <c r="J87" s="13">
        <f t="shared" si="40"/>
        <v>0</v>
      </c>
      <c r="K87" s="11">
        <f t="shared" si="48"/>
        <v>0</v>
      </c>
      <c r="M87" s="9">
        <f t="shared" si="41"/>
        <v>0</v>
      </c>
      <c r="N87" s="10">
        <f t="shared" si="45"/>
        <v>0</v>
      </c>
      <c r="O87" s="11">
        <f t="shared" si="49"/>
        <v>0</v>
      </c>
      <c r="P87" s="14"/>
      <c r="Q87" s="10">
        <f t="shared" si="42"/>
        <v>0</v>
      </c>
      <c r="R87" s="10">
        <f t="shared" si="50"/>
        <v>0</v>
      </c>
      <c r="S87" s="13">
        <f t="shared" si="51"/>
        <v>0</v>
      </c>
      <c r="T87" s="11">
        <f t="shared" si="52"/>
        <v>0</v>
      </c>
      <c r="V87" s="9">
        <f t="shared" si="43"/>
        <v>0</v>
      </c>
      <c r="W87" s="10">
        <f t="shared" si="53"/>
        <v>0</v>
      </c>
      <c r="X87" s="11">
        <f t="shared" si="54"/>
        <v>0</v>
      </c>
      <c r="Y87" s="14"/>
      <c r="Z87" s="10">
        <f t="shared" si="44"/>
        <v>0</v>
      </c>
      <c r="AA87" s="10">
        <f t="shared" si="55"/>
        <v>0</v>
      </c>
      <c r="AB87" s="13">
        <f t="shared" si="56"/>
        <v>0</v>
      </c>
      <c r="AC87" s="11">
        <f t="shared" si="57"/>
        <v>0</v>
      </c>
    </row>
    <row r="88" spans="1:29" x14ac:dyDescent="0.2">
      <c r="A88" s="7"/>
      <c r="B88" s="36"/>
      <c r="D88" s="9">
        <f t="shared" si="46"/>
        <v>0</v>
      </c>
      <c r="E88" s="10">
        <f t="shared" si="37"/>
        <v>0</v>
      </c>
      <c r="F88" s="11">
        <f t="shared" si="47"/>
        <v>0</v>
      </c>
      <c r="G88" s="12"/>
      <c r="H88" s="10">
        <f t="shared" si="38"/>
        <v>0</v>
      </c>
      <c r="I88" s="10">
        <f t="shared" si="39"/>
        <v>0</v>
      </c>
      <c r="J88" s="13">
        <f t="shared" si="40"/>
        <v>0</v>
      </c>
      <c r="K88" s="11">
        <f t="shared" si="48"/>
        <v>0</v>
      </c>
      <c r="M88" s="9">
        <f t="shared" si="41"/>
        <v>0</v>
      </c>
      <c r="N88" s="10">
        <f t="shared" si="45"/>
        <v>0</v>
      </c>
      <c r="O88" s="11">
        <f t="shared" si="49"/>
        <v>0</v>
      </c>
      <c r="P88" s="14"/>
      <c r="Q88" s="10">
        <f t="shared" si="42"/>
        <v>0</v>
      </c>
      <c r="R88" s="10">
        <f t="shared" si="50"/>
        <v>0</v>
      </c>
      <c r="S88" s="13">
        <f t="shared" si="51"/>
        <v>0</v>
      </c>
      <c r="T88" s="11">
        <f t="shared" si="52"/>
        <v>0</v>
      </c>
      <c r="V88" s="9">
        <f t="shared" si="43"/>
        <v>0</v>
      </c>
      <c r="W88" s="10">
        <f t="shared" si="53"/>
        <v>0</v>
      </c>
      <c r="X88" s="11">
        <f t="shared" si="54"/>
        <v>0</v>
      </c>
      <c r="Y88" s="14"/>
      <c r="Z88" s="10">
        <f t="shared" si="44"/>
        <v>0</v>
      </c>
      <c r="AA88" s="10">
        <f t="shared" si="55"/>
        <v>0</v>
      </c>
      <c r="AB88" s="13">
        <f t="shared" si="56"/>
        <v>0</v>
      </c>
      <c r="AC88" s="11">
        <f t="shared" si="57"/>
        <v>0</v>
      </c>
    </row>
    <row r="89" spans="1:29" x14ac:dyDescent="0.2">
      <c r="A89" s="7"/>
      <c r="B89" s="36"/>
      <c r="D89" s="9">
        <f t="shared" si="46"/>
        <v>0</v>
      </c>
      <c r="E89" s="10">
        <f t="shared" si="37"/>
        <v>0</v>
      </c>
      <c r="F89" s="11">
        <f t="shared" si="47"/>
        <v>0</v>
      </c>
      <c r="G89" s="12"/>
      <c r="H89" s="10">
        <f t="shared" si="38"/>
        <v>0</v>
      </c>
      <c r="I89" s="10">
        <f t="shared" si="39"/>
        <v>0</v>
      </c>
      <c r="J89" s="13">
        <f t="shared" si="40"/>
        <v>0</v>
      </c>
      <c r="K89" s="11">
        <f t="shared" si="48"/>
        <v>0</v>
      </c>
      <c r="M89" s="9">
        <f t="shared" si="41"/>
        <v>0</v>
      </c>
      <c r="N89" s="10">
        <f t="shared" si="45"/>
        <v>0</v>
      </c>
      <c r="O89" s="11">
        <f t="shared" si="49"/>
        <v>0</v>
      </c>
      <c r="P89" s="14"/>
      <c r="Q89" s="10">
        <f t="shared" si="42"/>
        <v>0</v>
      </c>
      <c r="R89" s="10">
        <f t="shared" si="50"/>
        <v>0</v>
      </c>
      <c r="S89" s="13">
        <f t="shared" si="51"/>
        <v>0</v>
      </c>
      <c r="T89" s="11">
        <f t="shared" si="52"/>
        <v>0</v>
      </c>
      <c r="V89" s="9">
        <f t="shared" si="43"/>
        <v>0</v>
      </c>
      <c r="W89" s="10">
        <f t="shared" si="53"/>
        <v>0</v>
      </c>
      <c r="X89" s="11">
        <f t="shared" si="54"/>
        <v>0</v>
      </c>
      <c r="Y89" s="14"/>
      <c r="Z89" s="10">
        <f t="shared" si="44"/>
        <v>0</v>
      </c>
      <c r="AA89" s="10">
        <f t="shared" si="55"/>
        <v>0</v>
      </c>
      <c r="AB89" s="13">
        <f t="shared" si="56"/>
        <v>0</v>
      </c>
      <c r="AC89" s="11">
        <f t="shared" si="57"/>
        <v>0</v>
      </c>
    </row>
    <row r="90" spans="1:29" x14ac:dyDescent="0.2">
      <c r="A90" s="7"/>
      <c r="B90" s="36"/>
      <c r="D90" s="9">
        <f t="shared" si="46"/>
        <v>0</v>
      </c>
      <c r="E90" s="10">
        <f t="shared" si="37"/>
        <v>0</v>
      </c>
      <c r="F90" s="11">
        <f t="shared" si="47"/>
        <v>0</v>
      </c>
      <c r="G90" s="12"/>
      <c r="H90" s="10">
        <f t="shared" si="38"/>
        <v>0</v>
      </c>
      <c r="I90" s="10">
        <f t="shared" si="39"/>
        <v>0</v>
      </c>
      <c r="J90" s="13">
        <f t="shared" si="40"/>
        <v>0</v>
      </c>
      <c r="K90" s="11">
        <f t="shared" si="48"/>
        <v>0</v>
      </c>
      <c r="M90" s="9">
        <f t="shared" si="41"/>
        <v>0</v>
      </c>
      <c r="N90" s="10">
        <f t="shared" si="45"/>
        <v>0</v>
      </c>
      <c r="O90" s="11">
        <f t="shared" si="49"/>
        <v>0</v>
      </c>
      <c r="P90" s="14"/>
      <c r="Q90" s="10">
        <f t="shared" si="42"/>
        <v>0</v>
      </c>
      <c r="R90" s="10">
        <f t="shared" si="50"/>
        <v>0</v>
      </c>
      <c r="S90" s="13">
        <f t="shared" si="51"/>
        <v>0</v>
      </c>
      <c r="T90" s="11">
        <f t="shared" si="52"/>
        <v>0</v>
      </c>
      <c r="V90" s="9">
        <f t="shared" si="43"/>
        <v>0</v>
      </c>
      <c r="W90" s="10">
        <f t="shared" si="53"/>
        <v>0</v>
      </c>
      <c r="X90" s="11">
        <f t="shared" si="54"/>
        <v>0</v>
      </c>
      <c r="Y90" s="14"/>
      <c r="Z90" s="10">
        <f t="shared" si="44"/>
        <v>0</v>
      </c>
      <c r="AA90" s="10">
        <f t="shared" si="55"/>
        <v>0</v>
      </c>
      <c r="AB90" s="13">
        <f t="shared" si="56"/>
        <v>0</v>
      </c>
      <c r="AC90" s="11">
        <f t="shared" si="57"/>
        <v>0</v>
      </c>
    </row>
    <row r="91" spans="1:29" x14ac:dyDescent="0.2">
      <c r="A91" s="7"/>
      <c r="B91" s="36"/>
      <c r="D91" s="9">
        <f t="shared" si="46"/>
        <v>0</v>
      </c>
      <c r="E91" s="10">
        <f t="shared" si="37"/>
        <v>0</v>
      </c>
      <c r="F91" s="11">
        <f t="shared" si="47"/>
        <v>0</v>
      </c>
      <c r="G91" s="12"/>
      <c r="H91" s="10">
        <f t="shared" si="38"/>
        <v>0</v>
      </c>
      <c r="I91" s="10">
        <f t="shared" si="39"/>
        <v>0</v>
      </c>
      <c r="J91" s="13">
        <f t="shared" si="40"/>
        <v>0</v>
      </c>
      <c r="K91" s="11">
        <f t="shared" si="48"/>
        <v>0</v>
      </c>
      <c r="M91" s="9">
        <f t="shared" si="41"/>
        <v>0</v>
      </c>
      <c r="N91" s="10">
        <f t="shared" si="45"/>
        <v>0</v>
      </c>
      <c r="O91" s="11">
        <f t="shared" si="49"/>
        <v>0</v>
      </c>
      <c r="P91" s="14"/>
      <c r="Q91" s="10">
        <f t="shared" si="42"/>
        <v>0</v>
      </c>
      <c r="R91" s="10">
        <f t="shared" si="50"/>
        <v>0</v>
      </c>
      <c r="S91" s="13">
        <f t="shared" si="51"/>
        <v>0</v>
      </c>
      <c r="T91" s="11">
        <f t="shared" si="52"/>
        <v>0</v>
      </c>
      <c r="V91" s="9">
        <f t="shared" si="43"/>
        <v>0</v>
      </c>
      <c r="W91" s="10">
        <f t="shared" si="53"/>
        <v>0</v>
      </c>
      <c r="X91" s="11">
        <f t="shared" si="54"/>
        <v>0</v>
      </c>
      <c r="Y91" s="14"/>
      <c r="Z91" s="10">
        <f t="shared" si="44"/>
        <v>0</v>
      </c>
      <c r="AA91" s="10">
        <f t="shared" si="55"/>
        <v>0</v>
      </c>
      <c r="AB91" s="13">
        <f t="shared" si="56"/>
        <v>0</v>
      </c>
      <c r="AC91" s="11">
        <f t="shared" si="57"/>
        <v>0</v>
      </c>
    </row>
    <row r="92" spans="1:29" x14ac:dyDescent="0.2">
      <c r="A92" s="7"/>
      <c r="B92" s="36"/>
      <c r="D92" s="9">
        <f t="shared" si="46"/>
        <v>0</v>
      </c>
      <c r="E92" s="10">
        <f t="shared" si="37"/>
        <v>0</v>
      </c>
      <c r="F92" s="11">
        <f t="shared" si="47"/>
        <v>0</v>
      </c>
      <c r="G92" s="12"/>
      <c r="H92" s="10">
        <f t="shared" si="38"/>
        <v>0</v>
      </c>
      <c r="I92" s="10">
        <f t="shared" si="39"/>
        <v>0</v>
      </c>
      <c r="J92" s="13">
        <f t="shared" si="40"/>
        <v>0</v>
      </c>
      <c r="K92" s="11">
        <f t="shared" si="48"/>
        <v>0</v>
      </c>
      <c r="M92" s="9">
        <f t="shared" si="41"/>
        <v>0</v>
      </c>
      <c r="N92" s="10">
        <f t="shared" si="45"/>
        <v>0</v>
      </c>
      <c r="O92" s="11">
        <f t="shared" si="49"/>
        <v>0</v>
      </c>
      <c r="P92" s="14"/>
      <c r="Q92" s="10">
        <f t="shared" si="42"/>
        <v>0</v>
      </c>
      <c r="R92" s="10">
        <f t="shared" si="50"/>
        <v>0</v>
      </c>
      <c r="S92" s="13">
        <f t="shared" si="51"/>
        <v>0</v>
      </c>
      <c r="T92" s="11">
        <f t="shared" si="52"/>
        <v>0</v>
      </c>
      <c r="V92" s="9">
        <f t="shared" si="43"/>
        <v>0</v>
      </c>
      <c r="W92" s="10">
        <f t="shared" si="53"/>
        <v>0</v>
      </c>
      <c r="X92" s="11">
        <f t="shared" si="54"/>
        <v>0</v>
      </c>
      <c r="Y92" s="14"/>
      <c r="Z92" s="10">
        <f t="shared" si="44"/>
        <v>0</v>
      </c>
      <c r="AA92" s="10">
        <f t="shared" si="55"/>
        <v>0</v>
      </c>
      <c r="AB92" s="13">
        <f t="shared" si="56"/>
        <v>0</v>
      </c>
      <c r="AC92" s="11">
        <f t="shared" si="57"/>
        <v>0</v>
      </c>
    </row>
    <row r="93" spans="1:29" x14ac:dyDescent="0.2">
      <c r="A93" s="7"/>
      <c r="B93" s="36"/>
      <c r="D93" s="9">
        <f t="shared" si="46"/>
        <v>0</v>
      </c>
      <c r="E93" s="10">
        <f t="shared" si="37"/>
        <v>0</v>
      </c>
      <c r="F93" s="11">
        <f t="shared" si="47"/>
        <v>0</v>
      </c>
      <c r="G93" s="12"/>
      <c r="H93" s="10">
        <f t="shared" si="38"/>
        <v>0</v>
      </c>
      <c r="I93" s="10">
        <f t="shared" si="39"/>
        <v>0</v>
      </c>
      <c r="J93" s="13">
        <f t="shared" si="40"/>
        <v>0</v>
      </c>
      <c r="K93" s="11">
        <f t="shared" si="48"/>
        <v>0</v>
      </c>
      <c r="M93" s="9">
        <f t="shared" si="41"/>
        <v>0</v>
      </c>
      <c r="N93" s="10">
        <f t="shared" si="45"/>
        <v>0</v>
      </c>
      <c r="O93" s="11">
        <f t="shared" si="49"/>
        <v>0</v>
      </c>
      <c r="P93" s="14"/>
      <c r="Q93" s="10">
        <f t="shared" si="42"/>
        <v>0</v>
      </c>
      <c r="R93" s="10">
        <f t="shared" si="50"/>
        <v>0</v>
      </c>
      <c r="S93" s="13">
        <f t="shared" si="51"/>
        <v>0</v>
      </c>
      <c r="T93" s="11">
        <f t="shared" si="52"/>
        <v>0</v>
      </c>
      <c r="V93" s="9">
        <f t="shared" si="43"/>
        <v>0</v>
      </c>
      <c r="W93" s="10">
        <f t="shared" si="53"/>
        <v>0</v>
      </c>
      <c r="X93" s="11">
        <f t="shared" si="54"/>
        <v>0</v>
      </c>
      <c r="Y93" s="14"/>
      <c r="Z93" s="10">
        <f t="shared" si="44"/>
        <v>0</v>
      </c>
      <c r="AA93" s="10">
        <f t="shared" si="55"/>
        <v>0</v>
      </c>
      <c r="AB93" s="13">
        <f t="shared" si="56"/>
        <v>0</v>
      </c>
      <c r="AC93" s="11">
        <f t="shared" si="57"/>
        <v>0</v>
      </c>
    </row>
    <row r="94" spans="1:29" x14ac:dyDescent="0.2">
      <c r="A94" s="7"/>
      <c r="B94" s="36"/>
      <c r="D94" s="9">
        <f t="shared" si="46"/>
        <v>0</v>
      </c>
      <c r="E94" s="10">
        <f t="shared" si="37"/>
        <v>0</v>
      </c>
      <c r="F94" s="11">
        <f t="shared" si="47"/>
        <v>0</v>
      </c>
      <c r="G94" s="12"/>
      <c r="H94" s="10">
        <f t="shared" si="38"/>
        <v>0</v>
      </c>
      <c r="I94" s="10">
        <f t="shared" si="39"/>
        <v>0</v>
      </c>
      <c r="J94" s="13">
        <f t="shared" si="40"/>
        <v>0</v>
      </c>
      <c r="K94" s="11">
        <f t="shared" si="48"/>
        <v>0</v>
      </c>
      <c r="M94" s="9">
        <f t="shared" si="41"/>
        <v>0</v>
      </c>
      <c r="N94" s="10">
        <f t="shared" si="45"/>
        <v>0</v>
      </c>
      <c r="O94" s="11">
        <f t="shared" si="49"/>
        <v>0</v>
      </c>
      <c r="P94" s="14"/>
      <c r="Q94" s="10">
        <f t="shared" si="42"/>
        <v>0</v>
      </c>
      <c r="R94" s="10">
        <f t="shared" si="50"/>
        <v>0</v>
      </c>
      <c r="S94" s="13">
        <f t="shared" si="51"/>
        <v>0</v>
      </c>
      <c r="T94" s="11">
        <f t="shared" si="52"/>
        <v>0</v>
      </c>
      <c r="V94" s="9">
        <f t="shared" si="43"/>
        <v>0</v>
      </c>
      <c r="W94" s="10">
        <f t="shared" si="53"/>
        <v>0</v>
      </c>
      <c r="X94" s="11">
        <f t="shared" si="54"/>
        <v>0</v>
      </c>
      <c r="Y94" s="14"/>
      <c r="Z94" s="10">
        <f t="shared" si="44"/>
        <v>0</v>
      </c>
      <c r="AA94" s="10">
        <f t="shared" si="55"/>
        <v>0</v>
      </c>
      <c r="AB94" s="13">
        <f t="shared" si="56"/>
        <v>0</v>
      </c>
      <c r="AC94" s="11">
        <f t="shared" si="57"/>
        <v>0</v>
      </c>
    </row>
    <row r="95" spans="1:29" x14ac:dyDescent="0.2">
      <c r="A95" s="7"/>
      <c r="B95" s="36"/>
      <c r="D95" s="9">
        <f t="shared" si="46"/>
        <v>0</v>
      </c>
      <c r="E95" s="10">
        <f t="shared" si="37"/>
        <v>0</v>
      </c>
      <c r="F95" s="11">
        <f t="shared" si="47"/>
        <v>0</v>
      </c>
      <c r="G95" s="12"/>
      <c r="H95" s="10">
        <f t="shared" si="38"/>
        <v>0</v>
      </c>
      <c r="I95" s="10">
        <f t="shared" si="39"/>
        <v>0</v>
      </c>
      <c r="J95" s="13">
        <f t="shared" si="40"/>
        <v>0</v>
      </c>
      <c r="K95" s="11">
        <f t="shared" si="48"/>
        <v>0</v>
      </c>
      <c r="M95" s="9">
        <f t="shared" si="41"/>
        <v>0</v>
      </c>
      <c r="N95" s="10">
        <f t="shared" si="45"/>
        <v>0</v>
      </c>
      <c r="O95" s="11">
        <f t="shared" si="49"/>
        <v>0</v>
      </c>
      <c r="P95" s="14"/>
      <c r="Q95" s="10">
        <f t="shared" si="42"/>
        <v>0</v>
      </c>
      <c r="R95" s="10">
        <f t="shared" si="50"/>
        <v>0</v>
      </c>
      <c r="S95" s="13">
        <f t="shared" si="51"/>
        <v>0</v>
      </c>
      <c r="T95" s="11">
        <f t="shared" si="52"/>
        <v>0</v>
      </c>
      <c r="V95" s="9">
        <f t="shared" si="43"/>
        <v>0</v>
      </c>
      <c r="W95" s="10">
        <f t="shared" si="53"/>
        <v>0</v>
      </c>
      <c r="X95" s="11">
        <f t="shared" si="54"/>
        <v>0</v>
      </c>
      <c r="Y95" s="14"/>
      <c r="Z95" s="10">
        <f t="shared" si="44"/>
        <v>0</v>
      </c>
      <c r="AA95" s="10">
        <f t="shared" si="55"/>
        <v>0</v>
      </c>
      <c r="AB95" s="13">
        <f t="shared" si="56"/>
        <v>0</v>
      </c>
      <c r="AC95" s="11">
        <f t="shared" si="57"/>
        <v>0</v>
      </c>
    </row>
    <row r="96" spans="1:29" x14ac:dyDescent="0.2">
      <c r="A96" s="7"/>
      <c r="B96" s="36"/>
      <c r="D96" s="9">
        <f t="shared" si="46"/>
        <v>0</v>
      </c>
      <c r="E96" s="10">
        <f t="shared" si="37"/>
        <v>0</v>
      </c>
      <c r="F96" s="11">
        <f t="shared" si="47"/>
        <v>0</v>
      </c>
      <c r="G96" s="12"/>
      <c r="H96" s="10">
        <f t="shared" si="38"/>
        <v>0</v>
      </c>
      <c r="I96" s="10">
        <f t="shared" si="39"/>
        <v>0</v>
      </c>
      <c r="J96" s="13">
        <f t="shared" si="40"/>
        <v>0</v>
      </c>
      <c r="K96" s="11">
        <f t="shared" si="48"/>
        <v>0</v>
      </c>
      <c r="M96" s="9">
        <f t="shared" si="41"/>
        <v>0</v>
      </c>
      <c r="N96" s="10">
        <f t="shared" si="45"/>
        <v>0</v>
      </c>
      <c r="O96" s="11">
        <f t="shared" si="49"/>
        <v>0</v>
      </c>
      <c r="P96" s="14"/>
      <c r="Q96" s="10">
        <f t="shared" si="42"/>
        <v>0</v>
      </c>
      <c r="R96" s="10">
        <f t="shared" si="50"/>
        <v>0</v>
      </c>
      <c r="S96" s="13">
        <f t="shared" si="51"/>
        <v>0</v>
      </c>
      <c r="T96" s="11">
        <f t="shared" si="52"/>
        <v>0</v>
      </c>
      <c r="V96" s="9">
        <f t="shared" si="43"/>
        <v>0</v>
      </c>
      <c r="W96" s="10">
        <f t="shared" si="53"/>
        <v>0</v>
      </c>
      <c r="X96" s="11">
        <f t="shared" si="54"/>
        <v>0</v>
      </c>
      <c r="Y96" s="14"/>
      <c r="Z96" s="10">
        <f t="shared" si="44"/>
        <v>0</v>
      </c>
      <c r="AA96" s="10">
        <f t="shared" si="55"/>
        <v>0</v>
      </c>
      <c r="AB96" s="13">
        <f t="shared" si="56"/>
        <v>0</v>
      </c>
      <c r="AC96" s="11">
        <f t="shared" si="57"/>
        <v>0</v>
      </c>
    </row>
    <row r="97" spans="1:29" x14ac:dyDescent="0.2">
      <c r="A97" s="7"/>
      <c r="B97" s="36"/>
      <c r="D97" s="9">
        <f t="shared" si="46"/>
        <v>0</v>
      </c>
      <c r="E97" s="10">
        <f t="shared" si="37"/>
        <v>0</v>
      </c>
      <c r="F97" s="11">
        <f t="shared" si="47"/>
        <v>0</v>
      </c>
      <c r="G97" s="12"/>
      <c r="H97" s="10">
        <f t="shared" si="38"/>
        <v>0</v>
      </c>
      <c r="I97" s="10">
        <f t="shared" si="39"/>
        <v>0</v>
      </c>
      <c r="J97" s="13">
        <f t="shared" si="40"/>
        <v>0</v>
      </c>
      <c r="K97" s="11">
        <f t="shared" si="48"/>
        <v>0</v>
      </c>
      <c r="M97" s="9">
        <f t="shared" si="41"/>
        <v>0</v>
      </c>
      <c r="N97" s="10">
        <f t="shared" si="45"/>
        <v>0</v>
      </c>
      <c r="O97" s="11">
        <f t="shared" si="49"/>
        <v>0</v>
      </c>
      <c r="P97" s="14"/>
      <c r="Q97" s="10">
        <f t="shared" si="42"/>
        <v>0</v>
      </c>
      <c r="R97" s="10">
        <f t="shared" si="50"/>
        <v>0</v>
      </c>
      <c r="S97" s="13">
        <f t="shared" si="51"/>
        <v>0</v>
      </c>
      <c r="T97" s="11">
        <f t="shared" si="52"/>
        <v>0</v>
      </c>
      <c r="V97" s="9">
        <f t="shared" si="43"/>
        <v>0</v>
      </c>
      <c r="W97" s="10">
        <f t="shared" si="53"/>
        <v>0</v>
      </c>
      <c r="X97" s="11">
        <f t="shared" si="54"/>
        <v>0</v>
      </c>
      <c r="Y97" s="14"/>
      <c r="Z97" s="10">
        <f t="shared" si="44"/>
        <v>0</v>
      </c>
      <c r="AA97" s="10">
        <f t="shared" si="55"/>
        <v>0</v>
      </c>
      <c r="AB97" s="13">
        <f t="shared" si="56"/>
        <v>0</v>
      </c>
      <c r="AC97" s="11">
        <f t="shared" si="57"/>
        <v>0</v>
      </c>
    </row>
    <row r="98" spans="1:29" x14ac:dyDescent="0.2">
      <c r="A98" s="7"/>
      <c r="B98" s="36"/>
      <c r="D98" s="9">
        <f t="shared" si="46"/>
        <v>0</v>
      </c>
      <c r="E98" s="10">
        <f t="shared" si="37"/>
        <v>0</v>
      </c>
      <c r="F98" s="11">
        <f t="shared" si="47"/>
        <v>0</v>
      </c>
      <c r="G98" s="12"/>
      <c r="H98" s="10">
        <f t="shared" si="38"/>
        <v>0</v>
      </c>
      <c r="I98" s="10">
        <f t="shared" si="39"/>
        <v>0</v>
      </c>
      <c r="J98" s="13">
        <f t="shared" si="40"/>
        <v>0</v>
      </c>
      <c r="K98" s="11">
        <f t="shared" si="48"/>
        <v>0</v>
      </c>
      <c r="M98" s="9">
        <f t="shared" si="41"/>
        <v>0</v>
      </c>
      <c r="N98" s="10">
        <f t="shared" si="45"/>
        <v>0</v>
      </c>
      <c r="O98" s="11">
        <f t="shared" si="49"/>
        <v>0</v>
      </c>
      <c r="P98" s="14"/>
      <c r="Q98" s="10">
        <f t="shared" si="42"/>
        <v>0</v>
      </c>
      <c r="R98" s="10">
        <f t="shared" si="50"/>
        <v>0</v>
      </c>
      <c r="S98" s="13">
        <f t="shared" si="51"/>
        <v>0</v>
      </c>
      <c r="T98" s="11">
        <f t="shared" si="52"/>
        <v>0</v>
      </c>
      <c r="V98" s="9">
        <f t="shared" si="43"/>
        <v>0</v>
      </c>
      <c r="W98" s="10">
        <f t="shared" si="53"/>
        <v>0</v>
      </c>
      <c r="X98" s="11">
        <f t="shared" si="54"/>
        <v>0</v>
      </c>
      <c r="Y98" s="14"/>
      <c r="Z98" s="10">
        <f t="shared" si="44"/>
        <v>0</v>
      </c>
      <c r="AA98" s="10">
        <f t="shared" si="55"/>
        <v>0</v>
      </c>
      <c r="AB98" s="13">
        <f t="shared" si="56"/>
        <v>0</v>
      </c>
      <c r="AC98" s="11">
        <f t="shared" si="57"/>
        <v>0</v>
      </c>
    </row>
    <row r="99" spans="1:29" x14ac:dyDescent="0.2">
      <c r="A99" s="7"/>
      <c r="B99" s="36"/>
      <c r="D99" s="9">
        <f t="shared" si="46"/>
        <v>0</v>
      </c>
      <c r="E99" s="10">
        <f t="shared" si="37"/>
        <v>0</v>
      </c>
      <c r="F99" s="11">
        <f t="shared" si="47"/>
        <v>0</v>
      </c>
      <c r="G99" s="12"/>
      <c r="H99" s="10">
        <f t="shared" si="38"/>
        <v>0</v>
      </c>
      <c r="I99" s="10">
        <f t="shared" si="39"/>
        <v>0</v>
      </c>
      <c r="J99" s="13">
        <f t="shared" si="40"/>
        <v>0</v>
      </c>
      <c r="K99" s="11">
        <f t="shared" si="48"/>
        <v>0</v>
      </c>
      <c r="M99" s="9">
        <f t="shared" si="41"/>
        <v>0</v>
      </c>
      <c r="N99" s="10">
        <f t="shared" si="45"/>
        <v>0</v>
      </c>
      <c r="O99" s="11">
        <f t="shared" si="49"/>
        <v>0</v>
      </c>
      <c r="P99" s="14"/>
      <c r="Q99" s="10">
        <f t="shared" si="42"/>
        <v>0</v>
      </c>
      <c r="R99" s="10">
        <f t="shared" si="50"/>
        <v>0</v>
      </c>
      <c r="S99" s="13">
        <f t="shared" si="51"/>
        <v>0</v>
      </c>
      <c r="T99" s="11">
        <f t="shared" si="52"/>
        <v>0</v>
      </c>
      <c r="V99" s="9">
        <f t="shared" si="43"/>
        <v>0</v>
      </c>
      <c r="W99" s="10">
        <f t="shared" si="53"/>
        <v>0</v>
      </c>
      <c r="X99" s="11">
        <f t="shared" si="54"/>
        <v>0</v>
      </c>
      <c r="Y99" s="14"/>
      <c r="Z99" s="10">
        <f t="shared" si="44"/>
        <v>0</v>
      </c>
      <c r="AA99" s="10">
        <f t="shared" si="55"/>
        <v>0</v>
      </c>
      <c r="AB99" s="13">
        <f t="shared" si="56"/>
        <v>0</v>
      </c>
      <c r="AC99" s="11">
        <f t="shared" si="57"/>
        <v>0</v>
      </c>
    </row>
    <row r="100" spans="1:29" x14ac:dyDescent="0.2">
      <c r="A100" s="7"/>
      <c r="B100" s="36"/>
      <c r="D100" s="9">
        <f t="shared" si="46"/>
        <v>0</v>
      </c>
      <c r="E100" s="10">
        <f t="shared" si="37"/>
        <v>0</v>
      </c>
      <c r="F100" s="11">
        <f t="shared" si="47"/>
        <v>0</v>
      </c>
      <c r="G100" s="12"/>
      <c r="H100" s="10">
        <f t="shared" si="38"/>
        <v>0</v>
      </c>
      <c r="I100" s="10">
        <f t="shared" si="39"/>
        <v>0</v>
      </c>
      <c r="J100" s="13">
        <f t="shared" si="40"/>
        <v>0</v>
      </c>
      <c r="K100" s="11">
        <f t="shared" si="48"/>
        <v>0</v>
      </c>
      <c r="M100" s="9">
        <f t="shared" si="41"/>
        <v>0</v>
      </c>
      <c r="N100" s="10">
        <f t="shared" si="45"/>
        <v>0</v>
      </c>
      <c r="O100" s="11">
        <f t="shared" si="49"/>
        <v>0</v>
      </c>
      <c r="P100" s="14"/>
      <c r="Q100" s="10">
        <f t="shared" si="42"/>
        <v>0</v>
      </c>
      <c r="R100" s="10">
        <f t="shared" si="50"/>
        <v>0</v>
      </c>
      <c r="S100" s="13">
        <f t="shared" si="51"/>
        <v>0</v>
      </c>
      <c r="T100" s="11">
        <f t="shared" si="52"/>
        <v>0</v>
      </c>
      <c r="V100" s="9">
        <f t="shared" si="43"/>
        <v>0</v>
      </c>
      <c r="W100" s="10">
        <f t="shared" si="53"/>
        <v>0</v>
      </c>
      <c r="X100" s="11">
        <f t="shared" si="54"/>
        <v>0</v>
      </c>
      <c r="Y100" s="14"/>
      <c r="Z100" s="10">
        <f t="shared" si="44"/>
        <v>0</v>
      </c>
      <c r="AA100" s="10">
        <f t="shared" si="55"/>
        <v>0</v>
      </c>
      <c r="AB100" s="13">
        <f t="shared" si="56"/>
        <v>0</v>
      </c>
      <c r="AC100" s="11">
        <f t="shared" si="57"/>
        <v>0</v>
      </c>
    </row>
    <row r="101" spans="1:29" ht="13.5" thickBot="1" x14ac:dyDescent="0.25">
      <c r="A101" s="7"/>
      <c r="B101" s="16"/>
      <c r="D101" s="17"/>
      <c r="E101" s="18">
        <f t="shared" si="37"/>
        <v>0</v>
      </c>
      <c r="F101" s="19">
        <f>IF(OR(G101=" ",$G$102=0),0,(D101/$D$102))</f>
        <v>0</v>
      </c>
      <c r="G101" s="20"/>
      <c r="H101" s="18">
        <f t="shared" si="38"/>
        <v>0</v>
      </c>
      <c r="I101" s="18">
        <f t="shared" si="39"/>
        <v>0</v>
      </c>
      <c r="J101" s="21">
        <f t="shared" si="40"/>
        <v>0</v>
      </c>
      <c r="K101" s="19">
        <f t="shared" si="8"/>
        <v>0</v>
      </c>
      <c r="M101" s="17">
        <f t="shared" si="41"/>
        <v>0</v>
      </c>
      <c r="N101" s="10">
        <f t="shared" si="45"/>
        <v>0</v>
      </c>
      <c r="O101" s="19">
        <f>IF(OR(P101=" ",$P$102=0),0,(M101/$M$102))</f>
        <v>0</v>
      </c>
      <c r="P101" s="22"/>
      <c r="Q101" s="18">
        <f t="shared" si="42"/>
        <v>0</v>
      </c>
      <c r="R101" s="18">
        <f t="shared" si="10"/>
        <v>0</v>
      </c>
      <c r="S101" s="21">
        <f t="shared" si="11"/>
        <v>0</v>
      </c>
      <c r="T101" s="19">
        <f t="shared" si="12"/>
        <v>0</v>
      </c>
      <c r="V101" s="17">
        <f t="shared" si="43"/>
        <v>0</v>
      </c>
      <c r="W101" s="18">
        <f t="shared" si="13"/>
        <v>0</v>
      </c>
      <c r="X101" s="19">
        <f>IF(OR(Y101=" ",$Y$102=0),0,(V101/$V$102))</f>
        <v>0</v>
      </c>
      <c r="Y101" s="22"/>
      <c r="Z101" s="18">
        <f t="shared" si="44"/>
        <v>0</v>
      </c>
      <c r="AA101" s="18">
        <f t="shared" si="14"/>
        <v>0</v>
      </c>
      <c r="AB101" s="21">
        <f t="shared" si="15"/>
        <v>0</v>
      </c>
      <c r="AC101" s="19">
        <f t="shared" si="16"/>
        <v>0</v>
      </c>
    </row>
    <row r="102" spans="1:29" s="25" customFormat="1" ht="13.5" thickTop="1" x14ac:dyDescent="0.2">
      <c r="A102" s="23" t="s">
        <v>11</v>
      </c>
      <c r="B102" s="24">
        <f>SUM(B11:B101)</f>
        <v>0</v>
      </c>
      <c r="D102" s="24">
        <f>SUM(D11:D101)</f>
        <v>0</v>
      </c>
      <c r="E102" s="26"/>
      <c r="F102" s="27">
        <f>IF(OR(G102=" ",$G$102=0),0,(D102/$D$102))</f>
        <v>0</v>
      </c>
      <c r="G102" s="28">
        <f t="shared" ref="G102:I102" si="58">SUM(G11:G101)</f>
        <v>0</v>
      </c>
      <c r="H102" s="26"/>
      <c r="I102" s="26">
        <f t="shared" si="58"/>
        <v>0</v>
      </c>
      <c r="J102" s="29">
        <f>+I102-(D102)-(I2)</f>
        <v>0</v>
      </c>
      <c r="K102" s="27">
        <f t="shared" si="8"/>
        <v>0</v>
      </c>
      <c r="M102" s="24">
        <f>SUM(M11:M101)</f>
        <v>0</v>
      </c>
      <c r="N102" s="26"/>
      <c r="O102" s="27">
        <f>IF(OR(P102=" ",$P$102=0),0,(M102/$M$102))</f>
        <v>0</v>
      </c>
      <c r="P102" s="26">
        <f t="shared" ref="P102" si="59">SUM(P11:P101)</f>
        <v>0</v>
      </c>
      <c r="Q102" s="26"/>
      <c r="R102" s="26">
        <f>SUM(R11:R101)</f>
        <v>0</v>
      </c>
      <c r="S102" s="26">
        <f>+R102-M102-I2</f>
        <v>0</v>
      </c>
      <c r="T102" s="27">
        <f t="shared" si="12"/>
        <v>0</v>
      </c>
      <c r="V102" s="24">
        <f>SUM(V11:V101)</f>
        <v>0</v>
      </c>
      <c r="W102" s="26"/>
      <c r="X102" s="27">
        <f>IF(OR(Y102=" ",$Y$102=0),0,(V102/$V$102))</f>
        <v>0</v>
      </c>
      <c r="Y102" s="26">
        <f t="shared" ref="Y102:AA102" si="60">SUM(Y11:Y101)</f>
        <v>0</v>
      </c>
      <c r="Z102" s="26"/>
      <c r="AA102" s="26">
        <f t="shared" si="60"/>
        <v>0</v>
      </c>
      <c r="AB102" s="29">
        <f>+AA102-V102-I2</f>
        <v>0</v>
      </c>
      <c r="AC102" s="27">
        <f t="shared" si="16"/>
        <v>0</v>
      </c>
    </row>
    <row r="103" spans="1:29" x14ac:dyDescent="0.2">
      <c r="B103" s="30"/>
      <c r="C103" s="30"/>
      <c r="I103" s="31"/>
    </row>
    <row r="104" spans="1:29" x14ac:dyDescent="0.2">
      <c r="E104" s="32"/>
      <c r="F104" s="32"/>
    </row>
    <row r="105" spans="1:29" x14ac:dyDescent="0.2">
      <c r="E105" s="32"/>
      <c r="F105" s="32"/>
    </row>
    <row r="106" spans="1:29" x14ac:dyDescent="0.2">
      <c r="E106" s="32"/>
      <c r="F106" s="32"/>
    </row>
    <row r="107" spans="1:29" x14ac:dyDescent="0.2">
      <c r="E107" s="32"/>
      <c r="F107" s="32"/>
    </row>
    <row r="108" spans="1:29" x14ac:dyDescent="0.2">
      <c r="E108" s="32"/>
      <c r="F108" s="32"/>
    </row>
    <row r="109" spans="1:29" x14ac:dyDescent="0.2">
      <c r="E109" s="32"/>
      <c r="F109" s="32"/>
    </row>
  </sheetData>
  <mergeCells count="6">
    <mergeCell ref="AF9:AI9"/>
    <mergeCell ref="P8:S8"/>
    <mergeCell ref="G8:J8"/>
    <mergeCell ref="Y8:AB8"/>
    <mergeCell ref="G2:H2"/>
    <mergeCell ref="G4:H4"/>
  </mergeCells>
  <phoneticPr fontId="18" type="noConversion"/>
  <pageMargins left="0.7" right="0.7" top="0.75" bottom="0.75" header="0.3" footer="0.3"/>
  <pageSetup paperSize="9" scale="98" orientation="landscape" r:id="rId1"/>
  <headerFooter>
    <oddHeader>&amp;L&amp;G&amp;CElaborado por:
 Soluciones Financieras CQ&amp;R&amp;D</oddHeader>
  </headerFooter>
  <colBreaks count="3" manualBreakCount="3">
    <brk id="11" max="1048575" man="1"/>
    <brk id="20" max="1048575" man="1"/>
    <brk id="30" max="1048575" man="1"/>
  </colBreaks>
  <drawing r:id="rId2"/>
  <legacyDrawing r:id="rId3"/>
  <legacyDrawingHF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BC376-34E8-4CE9-A0D0-05C73A68734F}">
  <sheetPr codeName="Hoja2">
    <tabColor theme="0" tint="-0.249977111117893"/>
  </sheetPr>
  <dimension ref="A1:AI109"/>
  <sheetViews>
    <sheetView showGridLines="0" zoomScaleNormal="100" workbookViewId="0"/>
  </sheetViews>
  <sheetFormatPr defaultColWidth="11.42578125" defaultRowHeight="12.75" x14ac:dyDescent="0.2"/>
  <cols>
    <col min="1" max="1" width="25.7109375" style="1" customWidth="1"/>
    <col min="2" max="2" width="15.5703125" style="2" customWidth="1"/>
    <col min="3" max="3" width="4" style="2" customWidth="1"/>
    <col min="4" max="4" width="15.140625" style="1" bestFit="1" customWidth="1"/>
    <col min="5" max="5" width="11.140625" style="70" bestFit="1" customWidth="1"/>
    <col min="6" max="6" width="11.140625" style="2" customWidth="1"/>
    <col min="7" max="7" width="11.85546875" style="1" customWidth="1"/>
    <col min="8" max="8" width="15" style="1" customWidth="1"/>
    <col min="9" max="9" width="12.140625" style="1" bestFit="1" customWidth="1"/>
    <col min="10" max="10" width="14.140625" style="1" bestFit="1" customWidth="1"/>
    <col min="11" max="11" width="8.28515625" style="1" bestFit="1" customWidth="1"/>
    <col min="12" max="12" width="2.85546875" style="1" customWidth="1"/>
    <col min="13" max="13" width="15.42578125" style="1" customWidth="1"/>
    <col min="14" max="14" width="11.140625" style="1" bestFit="1" customWidth="1"/>
    <col min="15" max="15" width="11.5703125" style="1" bestFit="1" customWidth="1"/>
    <col min="16" max="19" width="11.42578125" style="1"/>
    <col min="20" max="20" width="8.28515625" style="1" bestFit="1" customWidth="1"/>
    <col min="21" max="21" width="2.5703125" style="1" customWidth="1"/>
    <col min="22" max="24" width="11.42578125" style="1" customWidth="1"/>
    <col min="25" max="31" width="11.42578125" style="1"/>
    <col min="32" max="32" width="12.85546875" style="1" customWidth="1"/>
    <col min="33" max="33" width="11.42578125" style="1"/>
    <col min="34" max="34" width="4.140625" style="1" customWidth="1"/>
    <col min="35" max="35" width="16.140625" style="1" bestFit="1" customWidth="1"/>
    <col min="36" max="16384" width="11.42578125" style="1"/>
  </cols>
  <sheetData>
    <row r="1" spans="1:35" ht="13.5" thickBot="1" x14ac:dyDescent="0.25"/>
    <row r="2" spans="1:35" ht="16.5" thickBot="1" x14ac:dyDescent="0.3">
      <c r="G2" s="275" t="s">
        <v>0</v>
      </c>
      <c r="H2" s="276"/>
      <c r="I2" s="96">
        <f>+'1. Costos y Gastos Fijos'!G35</f>
        <v>0</v>
      </c>
      <c r="P2" s="25"/>
    </row>
    <row r="3" spans="1:35" ht="16.5" thickBot="1" x14ac:dyDescent="0.3">
      <c r="G3" s="84"/>
      <c r="H3" s="84"/>
      <c r="I3" s="84"/>
    </row>
    <row r="4" spans="1:35" ht="16.5" thickBot="1" x14ac:dyDescent="0.3">
      <c r="G4" s="275" t="s">
        <v>68</v>
      </c>
      <c r="H4" s="276"/>
      <c r="I4" s="96">
        <f>+'1. Costos y Gastos Fijos'!G62</f>
        <v>0</v>
      </c>
      <c r="P4" s="3"/>
    </row>
    <row r="5" spans="1:35" ht="16.5" thickBot="1" x14ac:dyDescent="0.3">
      <c r="G5" s="85"/>
      <c r="H5" s="85"/>
      <c r="I5" s="84"/>
    </row>
    <row r="6" spans="1:35" s="34" customFormat="1" ht="18.75" customHeight="1" thickBot="1" x14ac:dyDescent="0.3">
      <c r="A6" s="277" t="s">
        <v>2</v>
      </c>
      <c r="B6" s="278"/>
      <c r="C6" s="33"/>
      <c r="D6" s="33"/>
      <c r="E6" s="73"/>
      <c r="F6" s="33"/>
      <c r="G6" s="275" t="s">
        <v>1</v>
      </c>
      <c r="H6" s="276"/>
      <c r="I6" s="97"/>
      <c r="J6" s="33"/>
      <c r="K6" s="33"/>
      <c r="L6" s="33"/>
      <c r="M6" s="33"/>
      <c r="N6" s="77"/>
      <c r="O6" s="33"/>
      <c r="P6" s="33"/>
      <c r="Q6" s="33"/>
      <c r="R6" s="33"/>
      <c r="S6" s="33"/>
      <c r="T6" s="33"/>
      <c r="U6" s="33"/>
      <c r="V6" s="33"/>
      <c r="W6" s="77"/>
      <c r="X6" s="33"/>
      <c r="Y6" s="33"/>
      <c r="Z6" s="33"/>
      <c r="AA6" s="33"/>
      <c r="AB6" s="33"/>
      <c r="AC6" s="33"/>
    </row>
    <row r="7" spans="1:35" ht="18" customHeight="1" thickBot="1" x14ac:dyDescent="0.25"/>
    <row r="8" spans="1:35" s="5" customFormat="1" ht="33.75" customHeight="1" thickBot="1" x14ac:dyDescent="0.25">
      <c r="E8" s="71"/>
      <c r="G8" s="269" t="s">
        <v>14</v>
      </c>
      <c r="H8" s="270"/>
      <c r="I8" s="270"/>
      <c r="J8" s="271"/>
      <c r="K8" s="6"/>
      <c r="P8" s="266" t="s">
        <v>15</v>
      </c>
      <c r="Q8" s="267"/>
      <c r="R8" s="267"/>
      <c r="S8" s="268"/>
      <c r="Y8" s="272" t="s">
        <v>16</v>
      </c>
      <c r="Z8" s="273"/>
      <c r="AA8" s="273"/>
      <c r="AB8" s="274"/>
    </row>
    <row r="9" spans="1:35" s="5" customFormat="1" ht="51.75" thickBot="1" x14ac:dyDescent="0.25">
      <c r="A9" s="4" t="s">
        <v>3</v>
      </c>
      <c r="B9" s="4" t="s">
        <v>12</v>
      </c>
      <c r="D9" s="4" t="s">
        <v>72</v>
      </c>
      <c r="E9" s="72" t="s">
        <v>66</v>
      </c>
      <c r="F9" s="4" t="s">
        <v>70</v>
      </c>
      <c r="G9" s="4" t="s">
        <v>173</v>
      </c>
      <c r="H9" s="4" t="s">
        <v>73</v>
      </c>
      <c r="I9" s="4" t="s">
        <v>4</v>
      </c>
      <c r="J9" s="4" t="s">
        <v>69</v>
      </c>
      <c r="K9" s="35" t="s">
        <v>13</v>
      </c>
      <c r="M9" s="4" t="s">
        <v>72</v>
      </c>
      <c r="N9" s="72" t="s">
        <v>66</v>
      </c>
      <c r="O9" s="4" t="s">
        <v>70</v>
      </c>
      <c r="P9" s="4" t="s">
        <v>173</v>
      </c>
      <c r="Q9" s="4" t="s">
        <v>73</v>
      </c>
      <c r="R9" s="4" t="s">
        <v>4</v>
      </c>
      <c r="S9" s="4" t="s">
        <v>69</v>
      </c>
      <c r="T9" s="35" t="s">
        <v>13</v>
      </c>
      <c r="V9" s="4" t="s">
        <v>72</v>
      </c>
      <c r="W9" s="72" t="s">
        <v>66</v>
      </c>
      <c r="X9" s="4" t="s">
        <v>70</v>
      </c>
      <c r="Y9" s="4" t="s">
        <v>173</v>
      </c>
      <c r="Z9" s="4" t="s">
        <v>73</v>
      </c>
      <c r="AA9" s="4" t="s">
        <v>4</v>
      </c>
      <c r="AB9" s="4" t="s">
        <v>69</v>
      </c>
      <c r="AC9" s="35" t="s">
        <v>13</v>
      </c>
      <c r="AF9" s="263" t="s">
        <v>197</v>
      </c>
      <c r="AG9" s="264"/>
      <c r="AH9" s="264"/>
      <c r="AI9" s="265"/>
    </row>
    <row r="10" spans="1:35" s="5" customFormat="1" ht="25.5" customHeight="1" x14ac:dyDescent="0.2">
      <c r="A10" s="4" t="s">
        <v>6</v>
      </c>
      <c r="B10" s="4" t="s">
        <v>7</v>
      </c>
      <c r="D10" s="4" t="s">
        <v>7</v>
      </c>
      <c r="E10" s="72" t="s">
        <v>67</v>
      </c>
      <c r="F10" s="4" t="s">
        <v>7</v>
      </c>
      <c r="G10" s="4" t="s">
        <v>8</v>
      </c>
      <c r="H10" s="4" t="s">
        <v>7</v>
      </c>
      <c r="I10" s="4" t="s">
        <v>7</v>
      </c>
      <c r="J10" s="4" t="s">
        <v>7</v>
      </c>
      <c r="K10" s="35" t="s">
        <v>9</v>
      </c>
      <c r="M10" s="4" t="s">
        <v>7</v>
      </c>
      <c r="N10" s="78" t="s">
        <v>67</v>
      </c>
      <c r="O10" s="4" t="s">
        <v>7</v>
      </c>
      <c r="P10" s="4" t="s">
        <v>8</v>
      </c>
      <c r="Q10" s="4" t="s">
        <v>7</v>
      </c>
      <c r="R10" s="4" t="s">
        <v>7</v>
      </c>
      <c r="S10" s="4" t="s">
        <v>7</v>
      </c>
      <c r="T10" s="35" t="s">
        <v>9</v>
      </c>
      <c r="V10" s="4" t="s">
        <v>7</v>
      </c>
      <c r="W10" s="78" t="s">
        <v>67</v>
      </c>
      <c r="X10" s="4" t="s">
        <v>7</v>
      </c>
      <c r="Y10" s="4" t="s">
        <v>8</v>
      </c>
      <c r="Z10" s="4" t="s">
        <v>7</v>
      </c>
      <c r="AA10" s="4" t="s">
        <v>7</v>
      </c>
      <c r="AB10" s="4" t="s">
        <v>7</v>
      </c>
      <c r="AC10" s="35" t="s">
        <v>9</v>
      </c>
    </row>
    <row r="11" spans="1:35" x14ac:dyDescent="0.2">
      <c r="A11" s="7"/>
      <c r="B11" s="8"/>
      <c r="D11" s="9">
        <f t="shared" ref="D11:D42" si="0">+B11*G11</f>
        <v>0</v>
      </c>
      <c r="E11" s="74"/>
      <c r="F11" s="10">
        <f>+E11*$I$4</f>
        <v>0</v>
      </c>
      <c r="G11" s="12"/>
      <c r="H11" s="10">
        <f t="shared" ref="H11:H42" si="1">IF(OR($I$6=" ",F11=0),0,((B11+F11)/(1-$I$6)))</f>
        <v>0</v>
      </c>
      <c r="I11" s="10">
        <f>IF(G11=" ",0,(G11*H11))</f>
        <v>0</v>
      </c>
      <c r="J11" s="13">
        <f t="shared" ref="J11:J42" si="2">+I11-(D11)-(F11*G11)</f>
        <v>0</v>
      </c>
      <c r="K11" s="11">
        <f>IF(J11=0,0,(J11/I11))</f>
        <v>0</v>
      </c>
      <c r="M11" s="9">
        <f t="shared" ref="M11:M42" si="3">+B11*P11</f>
        <v>0</v>
      </c>
      <c r="N11" s="79"/>
      <c r="O11" s="10">
        <f>+N11*$I$4</f>
        <v>0</v>
      </c>
      <c r="P11" s="14"/>
      <c r="Q11" s="10">
        <f t="shared" ref="Q11:Q42" si="4">IF(OR($I$6=" ",P11=0),0,((B11+O11)/(1-$I$6)))</f>
        <v>0</v>
      </c>
      <c r="R11" s="10">
        <f>IF(P11=" ",0,(P11*Q11))</f>
        <v>0</v>
      </c>
      <c r="S11" s="13">
        <f t="shared" ref="S11:S42" si="5">+R11-(M11)-(O11*P11)</f>
        <v>0</v>
      </c>
      <c r="T11" s="11">
        <f>IF(S11=0,0,(S11/R11))</f>
        <v>0</v>
      </c>
      <c r="V11" s="9">
        <f t="shared" ref="V11:V42" si="6">+Y11*B11</f>
        <v>0</v>
      </c>
      <c r="W11" s="79"/>
      <c r="X11" s="10">
        <f>+W11*$I$4</f>
        <v>0</v>
      </c>
      <c r="Y11" s="14"/>
      <c r="Z11" s="10">
        <f t="shared" ref="Z11:Z42" si="7">IF(OR($I$6=" ",Y11=0),0,((B11+X11)/(1-$I$6)))</f>
        <v>0</v>
      </c>
      <c r="AA11" s="10">
        <f>IF(Y11=" ",0,(Y11*Z11))</f>
        <v>0</v>
      </c>
      <c r="AB11" s="13">
        <f t="shared" ref="AB11:AB42" si="8">+AA11-(V11)-(X11*Y11)</f>
        <v>0</v>
      </c>
      <c r="AC11" s="11">
        <f>IF(AB11=0,0,(AB11/AA11))</f>
        <v>0</v>
      </c>
      <c r="AG11" s="5" t="s">
        <v>195</v>
      </c>
      <c r="AH11" s="5"/>
      <c r="AI11" s="5" t="s">
        <v>198</v>
      </c>
    </row>
    <row r="12" spans="1:35" x14ac:dyDescent="0.2">
      <c r="A12" s="7"/>
      <c r="B12" s="8"/>
      <c r="D12" s="9">
        <f t="shared" si="0"/>
        <v>0</v>
      </c>
      <c r="E12" s="74"/>
      <c r="F12" s="10">
        <f t="shared" ref="F12:F75" si="9">+E12*$I$4</f>
        <v>0</v>
      </c>
      <c r="G12" s="12"/>
      <c r="H12" s="10">
        <f t="shared" si="1"/>
        <v>0</v>
      </c>
      <c r="I12" s="10">
        <f t="shared" ref="I12:I101" si="10">IF(G12=" ",0,(G12*H12))</f>
        <v>0</v>
      </c>
      <c r="J12" s="13">
        <f t="shared" si="2"/>
        <v>0</v>
      </c>
      <c r="K12" s="11">
        <f t="shared" ref="K12:K75" si="11">IF(J12=0,0,(J12/I12))</f>
        <v>0</v>
      </c>
      <c r="M12" s="9">
        <f t="shared" si="3"/>
        <v>0</v>
      </c>
      <c r="N12" s="79"/>
      <c r="O12" s="10">
        <f t="shared" ref="O12:O75" si="12">+N12*$I$4</f>
        <v>0</v>
      </c>
      <c r="P12" s="14"/>
      <c r="Q12" s="10">
        <f t="shared" si="4"/>
        <v>0</v>
      </c>
      <c r="R12" s="10">
        <f t="shared" ref="R12:R101" si="13">IF(P12=" ",0,(P12*Q12))</f>
        <v>0</v>
      </c>
      <c r="S12" s="13">
        <f t="shared" si="5"/>
        <v>0</v>
      </c>
      <c r="T12" s="11">
        <f t="shared" ref="T12:T75" si="14">IF(S12=0,0,(S12/R12))</f>
        <v>0</v>
      </c>
      <c r="V12" s="9">
        <f t="shared" si="6"/>
        <v>0</v>
      </c>
      <c r="W12" s="79"/>
      <c r="X12" s="10">
        <f t="shared" ref="X12:X75" si="15">+W12*$I$4</f>
        <v>0</v>
      </c>
      <c r="Y12" s="14"/>
      <c r="Z12" s="10">
        <f t="shared" si="7"/>
        <v>0</v>
      </c>
      <c r="AA12" s="10">
        <f t="shared" ref="AA12:AA101" si="16">IF(Y12=" ",0,(Y12*Z12))</f>
        <v>0</v>
      </c>
      <c r="AB12" s="13">
        <f t="shared" si="8"/>
        <v>0</v>
      </c>
      <c r="AC12" s="11">
        <f t="shared" ref="AC12:AC75" si="17">IF(AB12=0,0,(AB12/AA12))</f>
        <v>0</v>
      </c>
      <c r="AF12" s="23" t="s">
        <v>10</v>
      </c>
      <c r="AG12" s="15">
        <f>+I102</f>
        <v>0</v>
      </c>
      <c r="AI12" s="15">
        <f>+D102</f>
        <v>0</v>
      </c>
    </row>
    <row r="13" spans="1:35" x14ac:dyDescent="0.2">
      <c r="A13" s="7"/>
      <c r="B13" s="8"/>
      <c r="D13" s="9">
        <f t="shared" si="0"/>
        <v>0</v>
      </c>
      <c r="E13" s="74"/>
      <c r="F13" s="10">
        <f t="shared" si="9"/>
        <v>0</v>
      </c>
      <c r="G13" s="12"/>
      <c r="H13" s="10">
        <f t="shared" si="1"/>
        <v>0</v>
      </c>
      <c r="I13" s="10">
        <f t="shared" si="10"/>
        <v>0</v>
      </c>
      <c r="J13" s="13">
        <f t="shared" si="2"/>
        <v>0</v>
      </c>
      <c r="K13" s="11">
        <f t="shared" si="11"/>
        <v>0</v>
      </c>
      <c r="M13" s="9">
        <f t="shared" si="3"/>
        <v>0</v>
      </c>
      <c r="N13" s="79"/>
      <c r="O13" s="10">
        <f t="shared" si="12"/>
        <v>0</v>
      </c>
      <c r="P13" s="14"/>
      <c r="Q13" s="10">
        <f t="shared" si="4"/>
        <v>0</v>
      </c>
      <c r="R13" s="10">
        <f t="shared" si="13"/>
        <v>0</v>
      </c>
      <c r="S13" s="13">
        <f t="shared" si="5"/>
        <v>0</v>
      </c>
      <c r="T13" s="11">
        <f t="shared" si="14"/>
        <v>0</v>
      </c>
      <c r="V13" s="9">
        <f t="shared" si="6"/>
        <v>0</v>
      </c>
      <c r="W13" s="79"/>
      <c r="X13" s="10">
        <f t="shared" si="15"/>
        <v>0</v>
      </c>
      <c r="Y13" s="14"/>
      <c r="Z13" s="10">
        <f t="shared" si="7"/>
        <v>0</v>
      </c>
      <c r="AA13" s="10">
        <f t="shared" si="16"/>
        <v>0</v>
      </c>
      <c r="AB13" s="13">
        <f t="shared" si="8"/>
        <v>0</v>
      </c>
      <c r="AC13" s="11">
        <f t="shared" si="17"/>
        <v>0</v>
      </c>
      <c r="AF13" s="23" t="s">
        <v>58</v>
      </c>
      <c r="AG13" s="15">
        <f>+R102</f>
        <v>0</v>
      </c>
      <c r="AI13" s="15">
        <f>+M102</f>
        <v>0</v>
      </c>
    </row>
    <row r="14" spans="1:35" x14ac:dyDescent="0.2">
      <c r="A14" s="7"/>
      <c r="B14" s="8"/>
      <c r="D14" s="9">
        <f t="shared" si="0"/>
        <v>0</v>
      </c>
      <c r="E14" s="74"/>
      <c r="F14" s="10">
        <f t="shared" si="9"/>
        <v>0</v>
      </c>
      <c r="G14" s="12"/>
      <c r="H14" s="10">
        <f t="shared" si="1"/>
        <v>0</v>
      </c>
      <c r="I14" s="10">
        <f t="shared" si="10"/>
        <v>0</v>
      </c>
      <c r="J14" s="13">
        <f t="shared" si="2"/>
        <v>0</v>
      </c>
      <c r="K14" s="11">
        <f t="shared" si="11"/>
        <v>0</v>
      </c>
      <c r="M14" s="9">
        <f t="shared" si="3"/>
        <v>0</v>
      </c>
      <c r="N14" s="79"/>
      <c r="O14" s="10">
        <f t="shared" si="12"/>
        <v>0</v>
      </c>
      <c r="P14" s="14"/>
      <c r="Q14" s="10">
        <f t="shared" si="4"/>
        <v>0</v>
      </c>
      <c r="R14" s="10">
        <f t="shared" si="13"/>
        <v>0</v>
      </c>
      <c r="S14" s="13">
        <f t="shared" si="5"/>
        <v>0</v>
      </c>
      <c r="T14" s="11">
        <f t="shared" si="14"/>
        <v>0</v>
      </c>
      <c r="V14" s="9">
        <f t="shared" si="6"/>
        <v>0</v>
      </c>
      <c r="W14" s="79"/>
      <c r="X14" s="10">
        <f t="shared" si="15"/>
        <v>0</v>
      </c>
      <c r="Y14" s="14"/>
      <c r="Z14" s="10">
        <f t="shared" si="7"/>
        <v>0</v>
      </c>
      <c r="AA14" s="10">
        <f t="shared" si="16"/>
        <v>0</v>
      </c>
      <c r="AB14" s="13">
        <f t="shared" si="8"/>
        <v>0</v>
      </c>
      <c r="AC14" s="11">
        <f t="shared" si="17"/>
        <v>0</v>
      </c>
      <c r="AF14" s="23" t="s">
        <v>59</v>
      </c>
      <c r="AG14" s="15">
        <f>+AA102</f>
        <v>0</v>
      </c>
      <c r="AI14" s="15">
        <f>+V102</f>
        <v>0</v>
      </c>
    </row>
    <row r="15" spans="1:35" x14ac:dyDescent="0.2">
      <c r="A15" s="7"/>
      <c r="B15" s="8"/>
      <c r="D15" s="9">
        <f t="shared" si="0"/>
        <v>0</v>
      </c>
      <c r="E15" s="74"/>
      <c r="F15" s="10">
        <f t="shared" si="9"/>
        <v>0</v>
      </c>
      <c r="G15" s="12"/>
      <c r="H15" s="10">
        <f t="shared" si="1"/>
        <v>0</v>
      </c>
      <c r="I15" s="10">
        <f t="shared" si="10"/>
        <v>0</v>
      </c>
      <c r="J15" s="13">
        <f t="shared" si="2"/>
        <v>0</v>
      </c>
      <c r="K15" s="11">
        <f t="shared" si="11"/>
        <v>0</v>
      </c>
      <c r="M15" s="9">
        <f t="shared" si="3"/>
        <v>0</v>
      </c>
      <c r="N15" s="79"/>
      <c r="O15" s="10">
        <f t="shared" si="12"/>
        <v>0</v>
      </c>
      <c r="P15" s="14"/>
      <c r="Q15" s="10">
        <f t="shared" si="4"/>
        <v>0</v>
      </c>
      <c r="R15" s="10">
        <f t="shared" si="13"/>
        <v>0</v>
      </c>
      <c r="S15" s="13">
        <f t="shared" si="5"/>
        <v>0</v>
      </c>
      <c r="T15" s="11">
        <f t="shared" si="14"/>
        <v>0</v>
      </c>
      <c r="V15" s="9">
        <f t="shared" si="6"/>
        <v>0</v>
      </c>
      <c r="W15" s="79"/>
      <c r="X15" s="10">
        <f t="shared" si="15"/>
        <v>0</v>
      </c>
      <c r="Y15" s="14"/>
      <c r="Z15" s="10">
        <f t="shared" si="7"/>
        <v>0</v>
      </c>
      <c r="AA15" s="10">
        <f t="shared" si="16"/>
        <v>0</v>
      </c>
      <c r="AB15" s="13">
        <f t="shared" si="8"/>
        <v>0</v>
      </c>
      <c r="AC15" s="11">
        <f t="shared" si="17"/>
        <v>0</v>
      </c>
    </row>
    <row r="16" spans="1:35" x14ac:dyDescent="0.2">
      <c r="A16" s="7"/>
      <c r="B16" s="8"/>
      <c r="D16" s="9">
        <f t="shared" si="0"/>
        <v>0</v>
      </c>
      <c r="E16" s="74"/>
      <c r="F16" s="10">
        <f t="shared" si="9"/>
        <v>0</v>
      </c>
      <c r="G16" s="12"/>
      <c r="H16" s="10">
        <f t="shared" si="1"/>
        <v>0</v>
      </c>
      <c r="I16" s="10">
        <f t="shared" si="10"/>
        <v>0</v>
      </c>
      <c r="J16" s="13">
        <f t="shared" si="2"/>
        <v>0</v>
      </c>
      <c r="K16" s="11">
        <f t="shared" si="11"/>
        <v>0</v>
      </c>
      <c r="M16" s="9">
        <f t="shared" si="3"/>
        <v>0</v>
      </c>
      <c r="N16" s="79"/>
      <c r="O16" s="10">
        <f t="shared" si="12"/>
        <v>0</v>
      </c>
      <c r="P16" s="14"/>
      <c r="Q16" s="10">
        <f t="shared" si="4"/>
        <v>0</v>
      </c>
      <c r="R16" s="10">
        <f t="shared" si="13"/>
        <v>0</v>
      </c>
      <c r="S16" s="13">
        <f t="shared" si="5"/>
        <v>0</v>
      </c>
      <c r="T16" s="11">
        <f t="shared" si="14"/>
        <v>0</v>
      </c>
      <c r="V16" s="9">
        <f t="shared" si="6"/>
        <v>0</v>
      </c>
      <c r="W16" s="79"/>
      <c r="X16" s="10">
        <f t="shared" si="15"/>
        <v>0</v>
      </c>
      <c r="Y16" s="14"/>
      <c r="Z16" s="10">
        <f t="shared" si="7"/>
        <v>0</v>
      </c>
      <c r="AA16" s="10">
        <f t="shared" si="16"/>
        <v>0</v>
      </c>
      <c r="AB16" s="13">
        <f t="shared" si="8"/>
        <v>0</v>
      </c>
      <c r="AC16" s="11">
        <f t="shared" si="17"/>
        <v>0</v>
      </c>
    </row>
    <row r="17" spans="1:29" x14ac:dyDescent="0.2">
      <c r="A17" s="7"/>
      <c r="B17" s="8"/>
      <c r="D17" s="9">
        <f t="shared" si="0"/>
        <v>0</v>
      </c>
      <c r="E17" s="74"/>
      <c r="F17" s="10">
        <f t="shared" si="9"/>
        <v>0</v>
      </c>
      <c r="G17" s="12"/>
      <c r="H17" s="10">
        <f t="shared" si="1"/>
        <v>0</v>
      </c>
      <c r="I17" s="10">
        <f t="shared" si="10"/>
        <v>0</v>
      </c>
      <c r="J17" s="13">
        <f t="shared" si="2"/>
        <v>0</v>
      </c>
      <c r="K17" s="11">
        <f t="shared" si="11"/>
        <v>0</v>
      </c>
      <c r="M17" s="9">
        <f t="shared" si="3"/>
        <v>0</v>
      </c>
      <c r="N17" s="79"/>
      <c r="O17" s="10">
        <f t="shared" si="12"/>
        <v>0</v>
      </c>
      <c r="P17" s="14"/>
      <c r="Q17" s="10">
        <f t="shared" si="4"/>
        <v>0</v>
      </c>
      <c r="R17" s="10">
        <f t="shared" si="13"/>
        <v>0</v>
      </c>
      <c r="S17" s="13">
        <f t="shared" si="5"/>
        <v>0</v>
      </c>
      <c r="T17" s="11">
        <f t="shared" si="14"/>
        <v>0</v>
      </c>
      <c r="V17" s="9">
        <f t="shared" si="6"/>
        <v>0</v>
      </c>
      <c r="W17" s="79"/>
      <c r="X17" s="10">
        <f t="shared" si="15"/>
        <v>0</v>
      </c>
      <c r="Y17" s="14"/>
      <c r="Z17" s="10">
        <f t="shared" si="7"/>
        <v>0</v>
      </c>
      <c r="AA17" s="10">
        <f t="shared" si="16"/>
        <v>0</v>
      </c>
      <c r="AB17" s="13">
        <f t="shared" si="8"/>
        <v>0</v>
      </c>
      <c r="AC17" s="11">
        <f t="shared" si="17"/>
        <v>0</v>
      </c>
    </row>
    <row r="18" spans="1:29" x14ac:dyDescent="0.2">
      <c r="A18" s="7"/>
      <c r="B18" s="8"/>
      <c r="D18" s="9">
        <f t="shared" si="0"/>
        <v>0</v>
      </c>
      <c r="E18" s="74"/>
      <c r="F18" s="10">
        <f t="shared" si="9"/>
        <v>0</v>
      </c>
      <c r="G18" s="12"/>
      <c r="H18" s="10">
        <f t="shared" si="1"/>
        <v>0</v>
      </c>
      <c r="I18" s="10">
        <f t="shared" si="10"/>
        <v>0</v>
      </c>
      <c r="J18" s="13">
        <f t="shared" si="2"/>
        <v>0</v>
      </c>
      <c r="K18" s="11">
        <f t="shared" si="11"/>
        <v>0</v>
      </c>
      <c r="M18" s="9">
        <f t="shared" si="3"/>
        <v>0</v>
      </c>
      <c r="N18" s="79"/>
      <c r="O18" s="10">
        <f t="shared" si="12"/>
        <v>0</v>
      </c>
      <c r="P18" s="14"/>
      <c r="Q18" s="10">
        <f t="shared" si="4"/>
        <v>0</v>
      </c>
      <c r="R18" s="10">
        <f t="shared" si="13"/>
        <v>0</v>
      </c>
      <c r="S18" s="13">
        <f t="shared" si="5"/>
        <v>0</v>
      </c>
      <c r="T18" s="11">
        <f t="shared" si="14"/>
        <v>0</v>
      </c>
      <c r="V18" s="9">
        <f t="shared" si="6"/>
        <v>0</v>
      </c>
      <c r="W18" s="79"/>
      <c r="X18" s="10">
        <f t="shared" si="15"/>
        <v>0</v>
      </c>
      <c r="Y18" s="14"/>
      <c r="Z18" s="10">
        <f t="shared" si="7"/>
        <v>0</v>
      </c>
      <c r="AA18" s="10">
        <f t="shared" si="16"/>
        <v>0</v>
      </c>
      <c r="AB18" s="13">
        <f t="shared" si="8"/>
        <v>0</v>
      </c>
      <c r="AC18" s="11">
        <f t="shared" si="17"/>
        <v>0</v>
      </c>
    </row>
    <row r="19" spans="1:29" x14ac:dyDescent="0.2">
      <c r="A19" s="7"/>
      <c r="B19" s="8"/>
      <c r="D19" s="9">
        <f t="shared" si="0"/>
        <v>0</v>
      </c>
      <c r="E19" s="74"/>
      <c r="F19" s="10">
        <f t="shared" si="9"/>
        <v>0</v>
      </c>
      <c r="G19" s="12"/>
      <c r="H19" s="10">
        <f t="shared" si="1"/>
        <v>0</v>
      </c>
      <c r="I19" s="10">
        <f t="shared" si="10"/>
        <v>0</v>
      </c>
      <c r="J19" s="13">
        <f t="shared" si="2"/>
        <v>0</v>
      </c>
      <c r="K19" s="11">
        <f t="shared" si="11"/>
        <v>0</v>
      </c>
      <c r="M19" s="9">
        <f t="shared" si="3"/>
        <v>0</v>
      </c>
      <c r="N19" s="79"/>
      <c r="O19" s="10">
        <f t="shared" si="12"/>
        <v>0</v>
      </c>
      <c r="P19" s="14"/>
      <c r="Q19" s="10">
        <f t="shared" si="4"/>
        <v>0</v>
      </c>
      <c r="R19" s="10">
        <f t="shared" si="13"/>
        <v>0</v>
      </c>
      <c r="S19" s="13">
        <f t="shared" si="5"/>
        <v>0</v>
      </c>
      <c r="T19" s="11">
        <f t="shared" si="14"/>
        <v>0</v>
      </c>
      <c r="V19" s="9">
        <f t="shared" si="6"/>
        <v>0</v>
      </c>
      <c r="W19" s="79"/>
      <c r="X19" s="10">
        <f t="shared" si="15"/>
        <v>0</v>
      </c>
      <c r="Y19" s="14"/>
      <c r="Z19" s="10">
        <f t="shared" si="7"/>
        <v>0</v>
      </c>
      <c r="AA19" s="10">
        <f t="shared" si="16"/>
        <v>0</v>
      </c>
      <c r="AB19" s="13">
        <f t="shared" si="8"/>
        <v>0</v>
      </c>
      <c r="AC19" s="11">
        <f t="shared" si="17"/>
        <v>0</v>
      </c>
    </row>
    <row r="20" spans="1:29" x14ac:dyDescent="0.2">
      <c r="A20" s="7"/>
      <c r="B20" s="8"/>
      <c r="D20" s="9">
        <f t="shared" si="0"/>
        <v>0</v>
      </c>
      <c r="E20" s="74"/>
      <c r="F20" s="10">
        <f t="shared" si="9"/>
        <v>0</v>
      </c>
      <c r="G20" s="12"/>
      <c r="H20" s="10">
        <f t="shared" si="1"/>
        <v>0</v>
      </c>
      <c r="I20" s="10">
        <f t="shared" si="10"/>
        <v>0</v>
      </c>
      <c r="J20" s="13">
        <f t="shared" si="2"/>
        <v>0</v>
      </c>
      <c r="K20" s="11">
        <f t="shared" si="11"/>
        <v>0</v>
      </c>
      <c r="M20" s="9">
        <f t="shared" si="3"/>
        <v>0</v>
      </c>
      <c r="N20" s="79"/>
      <c r="O20" s="10">
        <f t="shared" si="12"/>
        <v>0</v>
      </c>
      <c r="P20" s="14"/>
      <c r="Q20" s="10">
        <f t="shared" si="4"/>
        <v>0</v>
      </c>
      <c r="R20" s="10">
        <f t="shared" si="13"/>
        <v>0</v>
      </c>
      <c r="S20" s="13">
        <f t="shared" si="5"/>
        <v>0</v>
      </c>
      <c r="T20" s="11">
        <f t="shared" si="14"/>
        <v>0</v>
      </c>
      <c r="V20" s="9">
        <f t="shared" si="6"/>
        <v>0</v>
      </c>
      <c r="W20" s="79"/>
      <c r="X20" s="10">
        <f t="shared" si="15"/>
        <v>0</v>
      </c>
      <c r="Y20" s="14"/>
      <c r="Z20" s="10">
        <f t="shared" si="7"/>
        <v>0</v>
      </c>
      <c r="AA20" s="10">
        <f t="shared" si="16"/>
        <v>0</v>
      </c>
      <c r="AB20" s="13">
        <f t="shared" si="8"/>
        <v>0</v>
      </c>
      <c r="AC20" s="11">
        <f t="shared" si="17"/>
        <v>0</v>
      </c>
    </row>
    <row r="21" spans="1:29" x14ac:dyDescent="0.2">
      <c r="A21" s="7"/>
      <c r="B21" s="8"/>
      <c r="D21" s="9">
        <f t="shared" si="0"/>
        <v>0</v>
      </c>
      <c r="E21" s="74"/>
      <c r="F21" s="10">
        <f t="shared" si="9"/>
        <v>0</v>
      </c>
      <c r="G21" s="12"/>
      <c r="H21" s="10">
        <f t="shared" si="1"/>
        <v>0</v>
      </c>
      <c r="I21" s="10">
        <f t="shared" si="10"/>
        <v>0</v>
      </c>
      <c r="J21" s="13">
        <f t="shared" si="2"/>
        <v>0</v>
      </c>
      <c r="K21" s="11">
        <f t="shared" si="11"/>
        <v>0</v>
      </c>
      <c r="M21" s="9">
        <f t="shared" si="3"/>
        <v>0</v>
      </c>
      <c r="N21" s="79"/>
      <c r="O21" s="10">
        <f t="shared" si="12"/>
        <v>0</v>
      </c>
      <c r="P21" s="14"/>
      <c r="Q21" s="10">
        <f t="shared" si="4"/>
        <v>0</v>
      </c>
      <c r="R21" s="10">
        <f t="shared" si="13"/>
        <v>0</v>
      </c>
      <c r="S21" s="13">
        <f t="shared" si="5"/>
        <v>0</v>
      </c>
      <c r="T21" s="11">
        <f t="shared" si="14"/>
        <v>0</v>
      </c>
      <c r="V21" s="9">
        <f t="shared" si="6"/>
        <v>0</v>
      </c>
      <c r="W21" s="79"/>
      <c r="X21" s="10">
        <f t="shared" si="15"/>
        <v>0</v>
      </c>
      <c r="Y21" s="14"/>
      <c r="Z21" s="10">
        <f t="shared" si="7"/>
        <v>0</v>
      </c>
      <c r="AA21" s="10">
        <f t="shared" si="16"/>
        <v>0</v>
      </c>
      <c r="AB21" s="13">
        <f t="shared" si="8"/>
        <v>0</v>
      </c>
      <c r="AC21" s="11">
        <f t="shared" si="17"/>
        <v>0</v>
      </c>
    </row>
    <row r="22" spans="1:29" x14ac:dyDescent="0.2">
      <c r="A22" s="7"/>
      <c r="B22" s="8"/>
      <c r="D22" s="9">
        <f t="shared" si="0"/>
        <v>0</v>
      </c>
      <c r="E22" s="74"/>
      <c r="F22" s="10">
        <f t="shared" si="9"/>
        <v>0</v>
      </c>
      <c r="G22" s="12"/>
      <c r="H22" s="10">
        <f t="shared" si="1"/>
        <v>0</v>
      </c>
      <c r="I22" s="10">
        <f t="shared" si="10"/>
        <v>0</v>
      </c>
      <c r="J22" s="13">
        <f t="shared" si="2"/>
        <v>0</v>
      </c>
      <c r="K22" s="11">
        <f t="shared" si="11"/>
        <v>0</v>
      </c>
      <c r="M22" s="9">
        <f t="shared" si="3"/>
        <v>0</v>
      </c>
      <c r="N22" s="79"/>
      <c r="O22" s="10">
        <f t="shared" si="12"/>
        <v>0</v>
      </c>
      <c r="P22" s="14"/>
      <c r="Q22" s="10">
        <f t="shared" si="4"/>
        <v>0</v>
      </c>
      <c r="R22" s="10">
        <f t="shared" si="13"/>
        <v>0</v>
      </c>
      <c r="S22" s="13">
        <f t="shared" si="5"/>
        <v>0</v>
      </c>
      <c r="T22" s="11">
        <f t="shared" si="14"/>
        <v>0</v>
      </c>
      <c r="V22" s="9">
        <f t="shared" si="6"/>
        <v>0</v>
      </c>
      <c r="W22" s="79"/>
      <c r="X22" s="10">
        <f t="shared" si="15"/>
        <v>0</v>
      </c>
      <c r="Y22" s="14"/>
      <c r="Z22" s="10">
        <f t="shared" si="7"/>
        <v>0</v>
      </c>
      <c r="AA22" s="10">
        <f t="shared" si="16"/>
        <v>0</v>
      </c>
      <c r="AB22" s="13">
        <f t="shared" si="8"/>
        <v>0</v>
      </c>
      <c r="AC22" s="11">
        <f t="shared" si="17"/>
        <v>0</v>
      </c>
    </row>
    <row r="23" spans="1:29" x14ac:dyDescent="0.2">
      <c r="A23" s="7"/>
      <c r="B23" s="36"/>
      <c r="D23" s="9">
        <f t="shared" si="0"/>
        <v>0</v>
      </c>
      <c r="E23" s="74"/>
      <c r="F23" s="10">
        <f t="shared" si="9"/>
        <v>0</v>
      </c>
      <c r="G23" s="12"/>
      <c r="H23" s="10">
        <f t="shared" si="1"/>
        <v>0</v>
      </c>
      <c r="I23" s="10">
        <f t="shared" si="10"/>
        <v>0</v>
      </c>
      <c r="J23" s="13">
        <f t="shared" si="2"/>
        <v>0</v>
      </c>
      <c r="K23" s="11">
        <f t="shared" si="11"/>
        <v>0</v>
      </c>
      <c r="M23" s="9">
        <f t="shared" si="3"/>
        <v>0</v>
      </c>
      <c r="N23" s="79"/>
      <c r="O23" s="10">
        <f t="shared" si="12"/>
        <v>0</v>
      </c>
      <c r="P23" s="14"/>
      <c r="Q23" s="10">
        <f t="shared" si="4"/>
        <v>0</v>
      </c>
      <c r="R23" s="10">
        <f t="shared" si="13"/>
        <v>0</v>
      </c>
      <c r="S23" s="13">
        <f t="shared" si="5"/>
        <v>0</v>
      </c>
      <c r="T23" s="11">
        <f t="shared" si="14"/>
        <v>0</v>
      </c>
      <c r="V23" s="9">
        <f t="shared" si="6"/>
        <v>0</v>
      </c>
      <c r="W23" s="79"/>
      <c r="X23" s="10">
        <f t="shared" si="15"/>
        <v>0</v>
      </c>
      <c r="Y23" s="14"/>
      <c r="Z23" s="10">
        <f t="shared" si="7"/>
        <v>0</v>
      </c>
      <c r="AA23" s="10">
        <f t="shared" si="16"/>
        <v>0</v>
      </c>
      <c r="AB23" s="13">
        <f t="shared" si="8"/>
        <v>0</v>
      </c>
      <c r="AC23" s="11">
        <f t="shared" si="17"/>
        <v>0</v>
      </c>
    </row>
    <row r="24" spans="1:29" x14ac:dyDescent="0.2">
      <c r="A24" s="7"/>
      <c r="B24" s="36"/>
      <c r="D24" s="9">
        <f t="shared" si="0"/>
        <v>0</v>
      </c>
      <c r="E24" s="74"/>
      <c r="F24" s="10">
        <f t="shared" si="9"/>
        <v>0</v>
      </c>
      <c r="G24" s="12"/>
      <c r="H24" s="10">
        <f t="shared" si="1"/>
        <v>0</v>
      </c>
      <c r="I24" s="10">
        <f t="shared" si="10"/>
        <v>0</v>
      </c>
      <c r="J24" s="13">
        <f t="shared" si="2"/>
        <v>0</v>
      </c>
      <c r="K24" s="11">
        <f t="shared" si="11"/>
        <v>0</v>
      </c>
      <c r="M24" s="9">
        <f t="shared" si="3"/>
        <v>0</v>
      </c>
      <c r="N24" s="79"/>
      <c r="O24" s="10">
        <f t="shared" si="12"/>
        <v>0</v>
      </c>
      <c r="P24" s="14"/>
      <c r="Q24" s="10">
        <f t="shared" si="4"/>
        <v>0</v>
      </c>
      <c r="R24" s="10">
        <f t="shared" si="13"/>
        <v>0</v>
      </c>
      <c r="S24" s="13">
        <f t="shared" si="5"/>
        <v>0</v>
      </c>
      <c r="T24" s="11">
        <f t="shared" si="14"/>
        <v>0</v>
      </c>
      <c r="V24" s="9">
        <f t="shared" si="6"/>
        <v>0</v>
      </c>
      <c r="W24" s="79"/>
      <c r="X24" s="10">
        <f t="shared" si="15"/>
        <v>0</v>
      </c>
      <c r="Y24" s="14"/>
      <c r="Z24" s="10">
        <f t="shared" si="7"/>
        <v>0</v>
      </c>
      <c r="AA24" s="10">
        <f t="shared" si="16"/>
        <v>0</v>
      </c>
      <c r="AB24" s="13">
        <f t="shared" si="8"/>
        <v>0</v>
      </c>
      <c r="AC24" s="11">
        <f t="shared" si="17"/>
        <v>0</v>
      </c>
    </row>
    <row r="25" spans="1:29" x14ac:dyDescent="0.2">
      <c r="A25" s="7"/>
      <c r="B25" s="36"/>
      <c r="D25" s="9">
        <f t="shared" si="0"/>
        <v>0</v>
      </c>
      <c r="E25" s="74"/>
      <c r="F25" s="10">
        <f t="shared" si="9"/>
        <v>0</v>
      </c>
      <c r="G25" s="12"/>
      <c r="H25" s="10">
        <f t="shared" si="1"/>
        <v>0</v>
      </c>
      <c r="I25" s="10">
        <f t="shared" si="10"/>
        <v>0</v>
      </c>
      <c r="J25" s="13">
        <f t="shared" si="2"/>
        <v>0</v>
      </c>
      <c r="K25" s="11">
        <f t="shared" si="11"/>
        <v>0</v>
      </c>
      <c r="M25" s="9">
        <f t="shared" si="3"/>
        <v>0</v>
      </c>
      <c r="N25" s="79"/>
      <c r="O25" s="10">
        <f t="shared" si="12"/>
        <v>0</v>
      </c>
      <c r="P25" s="14"/>
      <c r="Q25" s="10">
        <f t="shared" si="4"/>
        <v>0</v>
      </c>
      <c r="R25" s="10">
        <f t="shared" si="13"/>
        <v>0</v>
      </c>
      <c r="S25" s="13">
        <f t="shared" si="5"/>
        <v>0</v>
      </c>
      <c r="T25" s="11">
        <f t="shared" si="14"/>
        <v>0</v>
      </c>
      <c r="V25" s="9">
        <f t="shared" si="6"/>
        <v>0</v>
      </c>
      <c r="W25" s="79"/>
      <c r="X25" s="10">
        <f t="shared" si="15"/>
        <v>0</v>
      </c>
      <c r="Y25" s="14"/>
      <c r="Z25" s="10">
        <f t="shared" si="7"/>
        <v>0</v>
      </c>
      <c r="AA25" s="10">
        <f t="shared" si="16"/>
        <v>0</v>
      </c>
      <c r="AB25" s="13">
        <f t="shared" si="8"/>
        <v>0</v>
      </c>
      <c r="AC25" s="11">
        <f t="shared" si="17"/>
        <v>0</v>
      </c>
    </row>
    <row r="26" spans="1:29" x14ac:dyDescent="0.2">
      <c r="A26" s="7"/>
      <c r="B26" s="36"/>
      <c r="D26" s="9">
        <f t="shared" si="0"/>
        <v>0</v>
      </c>
      <c r="E26" s="74"/>
      <c r="F26" s="10">
        <f t="shared" si="9"/>
        <v>0</v>
      </c>
      <c r="G26" s="12"/>
      <c r="H26" s="10">
        <f t="shared" si="1"/>
        <v>0</v>
      </c>
      <c r="I26" s="10">
        <f t="shared" si="10"/>
        <v>0</v>
      </c>
      <c r="J26" s="13">
        <f t="shared" si="2"/>
        <v>0</v>
      </c>
      <c r="K26" s="11">
        <f t="shared" si="11"/>
        <v>0</v>
      </c>
      <c r="M26" s="9">
        <f t="shared" si="3"/>
        <v>0</v>
      </c>
      <c r="N26" s="79"/>
      <c r="O26" s="10">
        <f t="shared" si="12"/>
        <v>0</v>
      </c>
      <c r="P26" s="14"/>
      <c r="Q26" s="10">
        <f t="shared" si="4"/>
        <v>0</v>
      </c>
      <c r="R26" s="10">
        <f t="shared" si="13"/>
        <v>0</v>
      </c>
      <c r="S26" s="13">
        <f t="shared" si="5"/>
        <v>0</v>
      </c>
      <c r="T26" s="11">
        <f t="shared" si="14"/>
        <v>0</v>
      </c>
      <c r="V26" s="9">
        <f t="shared" si="6"/>
        <v>0</v>
      </c>
      <c r="W26" s="79"/>
      <c r="X26" s="10">
        <f t="shared" si="15"/>
        <v>0</v>
      </c>
      <c r="Y26" s="14"/>
      <c r="Z26" s="10">
        <f t="shared" si="7"/>
        <v>0</v>
      </c>
      <c r="AA26" s="10">
        <f t="shared" si="16"/>
        <v>0</v>
      </c>
      <c r="AB26" s="13">
        <f t="shared" si="8"/>
        <v>0</v>
      </c>
      <c r="AC26" s="11">
        <f t="shared" si="17"/>
        <v>0</v>
      </c>
    </row>
    <row r="27" spans="1:29" x14ac:dyDescent="0.2">
      <c r="A27" s="7"/>
      <c r="B27" s="36"/>
      <c r="D27" s="9">
        <f t="shared" si="0"/>
        <v>0</v>
      </c>
      <c r="E27" s="74"/>
      <c r="F27" s="10">
        <f t="shared" si="9"/>
        <v>0</v>
      </c>
      <c r="G27" s="12"/>
      <c r="H27" s="10">
        <f t="shared" si="1"/>
        <v>0</v>
      </c>
      <c r="I27" s="10">
        <f t="shared" si="10"/>
        <v>0</v>
      </c>
      <c r="J27" s="13">
        <f t="shared" si="2"/>
        <v>0</v>
      </c>
      <c r="K27" s="11">
        <f t="shared" si="11"/>
        <v>0</v>
      </c>
      <c r="M27" s="9">
        <f t="shared" si="3"/>
        <v>0</v>
      </c>
      <c r="N27" s="79"/>
      <c r="O27" s="10">
        <f t="shared" si="12"/>
        <v>0</v>
      </c>
      <c r="P27" s="14"/>
      <c r="Q27" s="10">
        <f t="shared" si="4"/>
        <v>0</v>
      </c>
      <c r="R27" s="10">
        <f t="shared" si="13"/>
        <v>0</v>
      </c>
      <c r="S27" s="13">
        <f t="shared" si="5"/>
        <v>0</v>
      </c>
      <c r="T27" s="11">
        <f t="shared" si="14"/>
        <v>0</v>
      </c>
      <c r="V27" s="9">
        <f t="shared" si="6"/>
        <v>0</v>
      </c>
      <c r="W27" s="79"/>
      <c r="X27" s="10">
        <f t="shared" si="15"/>
        <v>0</v>
      </c>
      <c r="Y27" s="14"/>
      <c r="Z27" s="10">
        <f t="shared" si="7"/>
        <v>0</v>
      </c>
      <c r="AA27" s="10">
        <f t="shared" si="16"/>
        <v>0</v>
      </c>
      <c r="AB27" s="13">
        <f t="shared" si="8"/>
        <v>0</v>
      </c>
      <c r="AC27" s="11">
        <f t="shared" si="17"/>
        <v>0</v>
      </c>
    </row>
    <row r="28" spans="1:29" x14ac:dyDescent="0.2">
      <c r="A28" s="7"/>
      <c r="B28" s="36"/>
      <c r="D28" s="9">
        <f t="shared" si="0"/>
        <v>0</v>
      </c>
      <c r="E28" s="74"/>
      <c r="F28" s="10">
        <f t="shared" si="9"/>
        <v>0</v>
      </c>
      <c r="G28" s="12"/>
      <c r="H28" s="10">
        <f t="shared" si="1"/>
        <v>0</v>
      </c>
      <c r="I28" s="10">
        <f t="shared" si="10"/>
        <v>0</v>
      </c>
      <c r="J28" s="13">
        <f t="shared" si="2"/>
        <v>0</v>
      </c>
      <c r="K28" s="11">
        <f t="shared" si="11"/>
        <v>0</v>
      </c>
      <c r="M28" s="9">
        <f t="shared" si="3"/>
        <v>0</v>
      </c>
      <c r="N28" s="79"/>
      <c r="O28" s="10">
        <f t="shared" si="12"/>
        <v>0</v>
      </c>
      <c r="P28" s="14"/>
      <c r="Q28" s="10">
        <f t="shared" si="4"/>
        <v>0</v>
      </c>
      <c r="R28" s="10">
        <f t="shared" si="13"/>
        <v>0</v>
      </c>
      <c r="S28" s="13">
        <f t="shared" si="5"/>
        <v>0</v>
      </c>
      <c r="T28" s="11">
        <f t="shared" si="14"/>
        <v>0</v>
      </c>
      <c r="V28" s="9">
        <f t="shared" si="6"/>
        <v>0</v>
      </c>
      <c r="W28" s="79"/>
      <c r="X28" s="10">
        <f t="shared" si="15"/>
        <v>0</v>
      </c>
      <c r="Y28" s="14"/>
      <c r="Z28" s="10">
        <f t="shared" si="7"/>
        <v>0</v>
      </c>
      <c r="AA28" s="10">
        <f t="shared" si="16"/>
        <v>0</v>
      </c>
      <c r="AB28" s="13">
        <f t="shared" si="8"/>
        <v>0</v>
      </c>
      <c r="AC28" s="11">
        <f t="shared" si="17"/>
        <v>0</v>
      </c>
    </row>
    <row r="29" spans="1:29" x14ac:dyDescent="0.2">
      <c r="A29" s="7"/>
      <c r="B29" s="36"/>
      <c r="D29" s="9">
        <f t="shared" si="0"/>
        <v>0</v>
      </c>
      <c r="E29" s="74"/>
      <c r="F29" s="10">
        <f t="shared" si="9"/>
        <v>0</v>
      </c>
      <c r="G29" s="12"/>
      <c r="H29" s="10">
        <f t="shared" si="1"/>
        <v>0</v>
      </c>
      <c r="I29" s="10">
        <f t="shared" si="10"/>
        <v>0</v>
      </c>
      <c r="J29" s="13">
        <f t="shared" si="2"/>
        <v>0</v>
      </c>
      <c r="K29" s="11">
        <f t="shared" si="11"/>
        <v>0</v>
      </c>
      <c r="M29" s="9">
        <f t="shared" si="3"/>
        <v>0</v>
      </c>
      <c r="N29" s="79"/>
      <c r="O29" s="10">
        <f t="shared" si="12"/>
        <v>0</v>
      </c>
      <c r="P29" s="14"/>
      <c r="Q29" s="10">
        <f t="shared" si="4"/>
        <v>0</v>
      </c>
      <c r="R29" s="10">
        <f t="shared" si="13"/>
        <v>0</v>
      </c>
      <c r="S29" s="13">
        <f t="shared" si="5"/>
        <v>0</v>
      </c>
      <c r="T29" s="11">
        <f t="shared" si="14"/>
        <v>0</v>
      </c>
      <c r="V29" s="9">
        <f t="shared" si="6"/>
        <v>0</v>
      </c>
      <c r="W29" s="79"/>
      <c r="X29" s="10">
        <f t="shared" si="15"/>
        <v>0</v>
      </c>
      <c r="Y29" s="14"/>
      <c r="Z29" s="10">
        <f t="shared" si="7"/>
        <v>0</v>
      </c>
      <c r="AA29" s="10">
        <f t="shared" si="16"/>
        <v>0</v>
      </c>
      <c r="AB29" s="13">
        <f t="shared" si="8"/>
        <v>0</v>
      </c>
      <c r="AC29" s="11">
        <f t="shared" si="17"/>
        <v>0</v>
      </c>
    </row>
    <row r="30" spans="1:29" x14ac:dyDescent="0.2">
      <c r="A30" s="7"/>
      <c r="B30" s="36"/>
      <c r="D30" s="9">
        <f t="shared" si="0"/>
        <v>0</v>
      </c>
      <c r="E30" s="74"/>
      <c r="F30" s="10">
        <f t="shared" si="9"/>
        <v>0</v>
      </c>
      <c r="G30" s="12"/>
      <c r="H30" s="10">
        <f t="shared" si="1"/>
        <v>0</v>
      </c>
      <c r="I30" s="10">
        <f t="shared" si="10"/>
        <v>0</v>
      </c>
      <c r="J30" s="13">
        <f t="shared" si="2"/>
        <v>0</v>
      </c>
      <c r="K30" s="11">
        <f t="shared" si="11"/>
        <v>0</v>
      </c>
      <c r="M30" s="9">
        <f t="shared" si="3"/>
        <v>0</v>
      </c>
      <c r="N30" s="79"/>
      <c r="O30" s="10">
        <f t="shared" si="12"/>
        <v>0</v>
      </c>
      <c r="P30" s="14"/>
      <c r="Q30" s="10">
        <f t="shared" si="4"/>
        <v>0</v>
      </c>
      <c r="R30" s="10">
        <f t="shared" si="13"/>
        <v>0</v>
      </c>
      <c r="S30" s="13">
        <f t="shared" si="5"/>
        <v>0</v>
      </c>
      <c r="T30" s="11">
        <f t="shared" si="14"/>
        <v>0</v>
      </c>
      <c r="V30" s="9">
        <f t="shared" si="6"/>
        <v>0</v>
      </c>
      <c r="W30" s="79"/>
      <c r="X30" s="10">
        <f t="shared" si="15"/>
        <v>0</v>
      </c>
      <c r="Y30" s="14"/>
      <c r="Z30" s="10">
        <f t="shared" si="7"/>
        <v>0</v>
      </c>
      <c r="AA30" s="10">
        <f t="shared" si="16"/>
        <v>0</v>
      </c>
      <c r="AB30" s="13">
        <f t="shared" si="8"/>
        <v>0</v>
      </c>
      <c r="AC30" s="11">
        <f t="shared" si="17"/>
        <v>0</v>
      </c>
    </row>
    <row r="31" spans="1:29" x14ac:dyDescent="0.2">
      <c r="A31" s="7"/>
      <c r="B31" s="36"/>
      <c r="D31" s="9">
        <f t="shared" si="0"/>
        <v>0</v>
      </c>
      <c r="E31" s="74"/>
      <c r="F31" s="10">
        <f t="shared" si="9"/>
        <v>0</v>
      </c>
      <c r="G31" s="12"/>
      <c r="H31" s="10">
        <f t="shared" si="1"/>
        <v>0</v>
      </c>
      <c r="I31" s="10">
        <f t="shared" si="10"/>
        <v>0</v>
      </c>
      <c r="J31" s="13">
        <f t="shared" si="2"/>
        <v>0</v>
      </c>
      <c r="K31" s="11">
        <f t="shared" si="11"/>
        <v>0</v>
      </c>
      <c r="M31" s="9">
        <f t="shared" si="3"/>
        <v>0</v>
      </c>
      <c r="N31" s="79"/>
      <c r="O31" s="10">
        <f t="shared" si="12"/>
        <v>0</v>
      </c>
      <c r="P31" s="14"/>
      <c r="Q31" s="10">
        <f t="shared" si="4"/>
        <v>0</v>
      </c>
      <c r="R31" s="10">
        <f t="shared" si="13"/>
        <v>0</v>
      </c>
      <c r="S31" s="13">
        <f t="shared" si="5"/>
        <v>0</v>
      </c>
      <c r="T31" s="11">
        <f t="shared" si="14"/>
        <v>0</v>
      </c>
      <c r="V31" s="9">
        <f t="shared" si="6"/>
        <v>0</v>
      </c>
      <c r="W31" s="79"/>
      <c r="X31" s="10">
        <f t="shared" si="15"/>
        <v>0</v>
      </c>
      <c r="Y31" s="14"/>
      <c r="Z31" s="10">
        <f t="shared" si="7"/>
        <v>0</v>
      </c>
      <c r="AA31" s="10">
        <f t="shared" si="16"/>
        <v>0</v>
      </c>
      <c r="AB31" s="13">
        <f t="shared" si="8"/>
        <v>0</v>
      </c>
      <c r="AC31" s="11">
        <f t="shared" si="17"/>
        <v>0</v>
      </c>
    </row>
    <row r="32" spans="1:29" x14ac:dyDescent="0.2">
      <c r="A32" s="7"/>
      <c r="B32" s="36"/>
      <c r="D32" s="9">
        <f t="shared" si="0"/>
        <v>0</v>
      </c>
      <c r="E32" s="74"/>
      <c r="F32" s="10">
        <f t="shared" si="9"/>
        <v>0</v>
      </c>
      <c r="G32" s="12"/>
      <c r="H32" s="10">
        <f t="shared" si="1"/>
        <v>0</v>
      </c>
      <c r="I32" s="10">
        <f t="shared" si="10"/>
        <v>0</v>
      </c>
      <c r="J32" s="13">
        <f t="shared" si="2"/>
        <v>0</v>
      </c>
      <c r="K32" s="11">
        <f t="shared" si="11"/>
        <v>0</v>
      </c>
      <c r="M32" s="9">
        <f t="shared" si="3"/>
        <v>0</v>
      </c>
      <c r="N32" s="79"/>
      <c r="O32" s="10">
        <f t="shared" si="12"/>
        <v>0</v>
      </c>
      <c r="P32" s="14"/>
      <c r="Q32" s="10">
        <f t="shared" si="4"/>
        <v>0</v>
      </c>
      <c r="R32" s="10">
        <f t="shared" si="13"/>
        <v>0</v>
      </c>
      <c r="S32" s="13">
        <f t="shared" si="5"/>
        <v>0</v>
      </c>
      <c r="T32" s="11">
        <f t="shared" si="14"/>
        <v>0</v>
      </c>
      <c r="V32" s="9">
        <f t="shared" si="6"/>
        <v>0</v>
      </c>
      <c r="W32" s="79"/>
      <c r="X32" s="10">
        <f t="shared" si="15"/>
        <v>0</v>
      </c>
      <c r="Y32" s="14"/>
      <c r="Z32" s="10">
        <f t="shared" si="7"/>
        <v>0</v>
      </c>
      <c r="AA32" s="10">
        <f t="shared" si="16"/>
        <v>0</v>
      </c>
      <c r="AB32" s="13">
        <f t="shared" si="8"/>
        <v>0</v>
      </c>
      <c r="AC32" s="11">
        <f t="shared" si="17"/>
        <v>0</v>
      </c>
    </row>
    <row r="33" spans="1:29" x14ac:dyDescent="0.2">
      <c r="A33" s="7"/>
      <c r="B33" s="36"/>
      <c r="D33" s="9">
        <f t="shared" si="0"/>
        <v>0</v>
      </c>
      <c r="E33" s="74"/>
      <c r="F33" s="10">
        <f t="shared" si="9"/>
        <v>0</v>
      </c>
      <c r="G33" s="12"/>
      <c r="H33" s="10">
        <f t="shared" si="1"/>
        <v>0</v>
      </c>
      <c r="I33" s="10">
        <f t="shared" si="10"/>
        <v>0</v>
      </c>
      <c r="J33" s="13">
        <f t="shared" si="2"/>
        <v>0</v>
      </c>
      <c r="K33" s="11">
        <f t="shared" si="11"/>
        <v>0</v>
      </c>
      <c r="M33" s="9">
        <f t="shared" si="3"/>
        <v>0</v>
      </c>
      <c r="N33" s="79"/>
      <c r="O33" s="10">
        <f t="shared" si="12"/>
        <v>0</v>
      </c>
      <c r="P33" s="14"/>
      <c r="Q33" s="10">
        <f t="shared" si="4"/>
        <v>0</v>
      </c>
      <c r="R33" s="10">
        <f t="shared" si="13"/>
        <v>0</v>
      </c>
      <c r="S33" s="13">
        <f t="shared" si="5"/>
        <v>0</v>
      </c>
      <c r="T33" s="11">
        <f t="shared" si="14"/>
        <v>0</v>
      </c>
      <c r="V33" s="9">
        <f t="shared" si="6"/>
        <v>0</v>
      </c>
      <c r="W33" s="79"/>
      <c r="X33" s="10">
        <f t="shared" si="15"/>
        <v>0</v>
      </c>
      <c r="Y33" s="14"/>
      <c r="Z33" s="10">
        <f t="shared" si="7"/>
        <v>0</v>
      </c>
      <c r="AA33" s="10">
        <f t="shared" si="16"/>
        <v>0</v>
      </c>
      <c r="AB33" s="13">
        <f t="shared" si="8"/>
        <v>0</v>
      </c>
      <c r="AC33" s="11">
        <f t="shared" si="17"/>
        <v>0</v>
      </c>
    </row>
    <row r="34" spans="1:29" x14ac:dyDescent="0.2">
      <c r="A34" s="7"/>
      <c r="B34" s="36"/>
      <c r="D34" s="9">
        <f t="shared" si="0"/>
        <v>0</v>
      </c>
      <c r="E34" s="74"/>
      <c r="F34" s="10">
        <f t="shared" si="9"/>
        <v>0</v>
      </c>
      <c r="G34" s="12"/>
      <c r="H34" s="10">
        <f t="shared" si="1"/>
        <v>0</v>
      </c>
      <c r="I34" s="10">
        <f t="shared" si="10"/>
        <v>0</v>
      </c>
      <c r="J34" s="13">
        <f t="shared" si="2"/>
        <v>0</v>
      </c>
      <c r="K34" s="11">
        <f t="shared" si="11"/>
        <v>0</v>
      </c>
      <c r="M34" s="9">
        <f t="shared" si="3"/>
        <v>0</v>
      </c>
      <c r="N34" s="79"/>
      <c r="O34" s="10">
        <f t="shared" si="12"/>
        <v>0</v>
      </c>
      <c r="P34" s="14"/>
      <c r="Q34" s="10">
        <f t="shared" si="4"/>
        <v>0</v>
      </c>
      <c r="R34" s="10">
        <f t="shared" si="13"/>
        <v>0</v>
      </c>
      <c r="S34" s="13">
        <f t="shared" si="5"/>
        <v>0</v>
      </c>
      <c r="T34" s="11">
        <f t="shared" si="14"/>
        <v>0</v>
      </c>
      <c r="V34" s="9">
        <f t="shared" si="6"/>
        <v>0</v>
      </c>
      <c r="W34" s="79"/>
      <c r="X34" s="10">
        <f t="shared" si="15"/>
        <v>0</v>
      </c>
      <c r="Y34" s="14"/>
      <c r="Z34" s="10">
        <f t="shared" si="7"/>
        <v>0</v>
      </c>
      <c r="AA34" s="10">
        <f t="shared" si="16"/>
        <v>0</v>
      </c>
      <c r="AB34" s="13">
        <f t="shared" si="8"/>
        <v>0</v>
      </c>
      <c r="AC34" s="11">
        <f t="shared" si="17"/>
        <v>0</v>
      </c>
    </row>
    <row r="35" spans="1:29" x14ac:dyDescent="0.2">
      <c r="A35" s="7"/>
      <c r="B35" s="36"/>
      <c r="D35" s="9">
        <f t="shared" si="0"/>
        <v>0</v>
      </c>
      <c r="E35" s="74"/>
      <c r="F35" s="10">
        <f t="shared" si="9"/>
        <v>0</v>
      </c>
      <c r="G35" s="12"/>
      <c r="H35" s="10">
        <f t="shared" si="1"/>
        <v>0</v>
      </c>
      <c r="I35" s="10">
        <f t="shared" si="10"/>
        <v>0</v>
      </c>
      <c r="J35" s="13">
        <f t="shared" si="2"/>
        <v>0</v>
      </c>
      <c r="K35" s="11">
        <f t="shared" si="11"/>
        <v>0</v>
      </c>
      <c r="M35" s="9">
        <f t="shared" si="3"/>
        <v>0</v>
      </c>
      <c r="N35" s="79"/>
      <c r="O35" s="10">
        <f t="shared" si="12"/>
        <v>0</v>
      </c>
      <c r="P35" s="14"/>
      <c r="Q35" s="10">
        <f t="shared" si="4"/>
        <v>0</v>
      </c>
      <c r="R35" s="10">
        <f t="shared" si="13"/>
        <v>0</v>
      </c>
      <c r="S35" s="13">
        <f t="shared" si="5"/>
        <v>0</v>
      </c>
      <c r="T35" s="11">
        <f t="shared" si="14"/>
        <v>0</v>
      </c>
      <c r="V35" s="9">
        <f t="shared" si="6"/>
        <v>0</v>
      </c>
      <c r="W35" s="79"/>
      <c r="X35" s="10">
        <f t="shared" si="15"/>
        <v>0</v>
      </c>
      <c r="Y35" s="14"/>
      <c r="Z35" s="10">
        <f t="shared" si="7"/>
        <v>0</v>
      </c>
      <c r="AA35" s="10">
        <f t="shared" si="16"/>
        <v>0</v>
      </c>
      <c r="AB35" s="13">
        <f t="shared" si="8"/>
        <v>0</v>
      </c>
      <c r="AC35" s="11">
        <f t="shared" si="17"/>
        <v>0</v>
      </c>
    </row>
    <row r="36" spans="1:29" x14ac:dyDescent="0.2">
      <c r="A36" s="7"/>
      <c r="B36" s="36"/>
      <c r="D36" s="9">
        <f t="shared" si="0"/>
        <v>0</v>
      </c>
      <c r="E36" s="74"/>
      <c r="F36" s="10">
        <f t="shared" si="9"/>
        <v>0</v>
      </c>
      <c r="G36" s="12"/>
      <c r="H36" s="10">
        <f t="shared" si="1"/>
        <v>0</v>
      </c>
      <c r="I36" s="10">
        <f t="shared" si="10"/>
        <v>0</v>
      </c>
      <c r="J36" s="13">
        <f t="shared" si="2"/>
        <v>0</v>
      </c>
      <c r="K36" s="11">
        <f t="shared" si="11"/>
        <v>0</v>
      </c>
      <c r="M36" s="9">
        <f t="shared" si="3"/>
        <v>0</v>
      </c>
      <c r="N36" s="79"/>
      <c r="O36" s="10">
        <f t="shared" si="12"/>
        <v>0</v>
      </c>
      <c r="P36" s="14"/>
      <c r="Q36" s="10">
        <f t="shared" si="4"/>
        <v>0</v>
      </c>
      <c r="R36" s="10">
        <f t="shared" si="13"/>
        <v>0</v>
      </c>
      <c r="S36" s="13">
        <f t="shared" si="5"/>
        <v>0</v>
      </c>
      <c r="T36" s="11">
        <f t="shared" si="14"/>
        <v>0</v>
      </c>
      <c r="V36" s="9">
        <f t="shared" si="6"/>
        <v>0</v>
      </c>
      <c r="W36" s="79"/>
      <c r="X36" s="10">
        <f t="shared" si="15"/>
        <v>0</v>
      </c>
      <c r="Y36" s="14"/>
      <c r="Z36" s="10">
        <f t="shared" si="7"/>
        <v>0</v>
      </c>
      <c r="AA36" s="10">
        <f t="shared" si="16"/>
        <v>0</v>
      </c>
      <c r="AB36" s="13">
        <f t="shared" si="8"/>
        <v>0</v>
      </c>
      <c r="AC36" s="11">
        <f t="shared" si="17"/>
        <v>0</v>
      </c>
    </row>
    <row r="37" spans="1:29" x14ac:dyDescent="0.2">
      <c r="A37" s="7"/>
      <c r="B37" s="36"/>
      <c r="D37" s="9">
        <f t="shared" si="0"/>
        <v>0</v>
      </c>
      <c r="E37" s="74"/>
      <c r="F37" s="10">
        <f t="shared" si="9"/>
        <v>0</v>
      </c>
      <c r="G37" s="12"/>
      <c r="H37" s="10">
        <f t="shared" si="1"/>
        <v>0</v>
      </c>
      <c r="I37" s="10">
        <f t="shared" si="10"/>
        <v>0</v>
      </c>
      <c r="J37" s="13">
        <f t="shared" si="2"/>
        <v>0</v>
      </c>
      <c r="K37" s="11">
        <f t="shared" si="11"/>
        <v>0</v>
      </c>
      <c r="M37" s="9">
        <f t="shared" si="3"/>
        <v>0</v>
      </c>
      <c r="N37" s="79"/>
      <c r="O37" s="10">
        <f t="shared" si="12"/>
        <v>0</v>
      </c>
      <c r="P37" s="14"/>
      <c r="Q37" s="10">
        <f t="shared" si="4"/>
        <v>0</v>
      </c>
      <c r="R37" s="10">
        <f t="shared" si="13"/>
        <v>0</v>
      </c>
      <c r="S37" s="13">
        <f t="shared" si="5"/>
        <v>0</v>
      </c>
      <c r="T37" s="11">
        <f t="shared" si="14"/>
        <v>0</v>
      </c>
      <c r="V37" s="9">
        <f t="shared" si="6"/>
        <v>0</v>
      </c>
      <c r="W37" s="79"/>
      <c r="X37" s="10">
        <f t="shared" si="15"/>
        <v>0</v>
      </c>
      <c r="Y37" s="14"/>
      <c r="Z37" s="10">
        <f t="shared" si="7"/>
        <v>0</v>
      </c>
      <c r="AA37" s="10">
        <f t="shared" si="16"/>
        <v>0</v>
      </c>
      <c r="AB37" s="13">
        <f t="shared" si="8"/>
        <v>0</v>
      </c>
      <c r="AC37" s="11">
        <f t="shared" si="17"/>
        <v>0</v>
      </c>
    </row>
    <row r="38" spans="1:29" x14ac:dyDescent="0.2">
      <c r="A38" s="7"/>
      <c r="B38" s="36"/>
      <c r="D38" s="9">
        <f t="shared" si="0"/>
        <v>0</v>
      </c>
      <c r="E38" s="74"/>
      <c r="F38" s="10">
        <f t="shared" si="9"/>
        <v>0</v>
      </c>
      <c r="G38" s="12"/>
      <c r="H38" s="10">
        <f t="shared" si="1"/>
        <v>0</v>
      </c>
      <c r="I38" s="10">
        <f t="shared" si="10"/>
        <v>0</v>
      </c>
      <c r="J38" s="13">
        <f t="shared" si="2"/>
        <v>0</v>
      </c>
      <c r="K38" s="11">
        <f t="shared" si="11"/>
        <v>0</v>
      </c>
      <c r="M38" s="9">
        <f t="shared" si="3"/>
        <v>0</v>
      </c>
      <c r="N38" s="79"/>
      <c r="O38" s="10">
        <f t="shared" si="12"/>
        <v>0</v>
      </c>
      <c r="P38" s="14"/>
      <c r="Q38" s="10">
        <f t="shared" si="4"/>
        <v>0</v>
      </c>
      <c r="R38" s="10">
        <f t="shared" si="13"/>
        <v>0</v>
      </c>
      <c r="S38" s="13">
        <f t="shared" si="5"/>
        <v>0</v>
      </c>
      <c r="T38" s="11">
        <f t="shared" si="14"/>
        <v>0</v>
      </c>
      <c r="V38" s="9">
        <f t="shared" si="6"/>
        <v>0</v>
      </c>
      <c r="W38" s="79"/>
      <c r="X38" s="10">
        <f t="shared" si="15"/>
        <v>0</v>
      </c>
      <c r="Y38" s="14"/>
      <c r="Z38" s="10">
        <f t="shared" si="7"/>
        <v>0</v>
      </c>
      <c r="AA38" s="10">
        <f t="shared" si="16"/>
        <v>0</v>
      </c>
      <c r="AB38" s="13">
        <f t="shared" si="8"/>
        <v>0</v>
      </c>
      <c r="AC38" s="11">
        <f t="shared" si="17"/>
        <v>0</v>
      </c>
    </row>
    <row r="39" spans="1:29" x14ac:dyDescent="0.2">
      <c r="A39" s="7"/>
      <c r="B39" s="36"/>
      <c r="D39" s="9">
        <f t="shared" si="0"/>
        <v>0</v>
      </c>
      <c r="E39" s="74"/>
      <c r="F39" s="10">
        <f t="shared" si="9"/>
        <v>0</v>
      </c>
      <c r="G39" s="12"/>
      <c r="H39" s="10">
        <f t="shared" si="1"/>
        <v>0</v>
      </c>
      <c r="I39" s="10">
        <f t="shared" si="10"/>
        <v>0</v>
      </c>
      <c r="J39" s="13">
        <f t="shared" si="2"/>
        <v>0</v>
      </c>
      <c r="K39" s="11">
        <f t="shared" si="11"/>
        <v>0</v>
      </c>
      <c r="M39" s="9">
        <f t="shared" si="3"/>
        <v>0</v>
      </c>
      <c r="N39" s="79"/>
      <c r="O39" s="10">
        <f t="shared" si="12"/>
        <v>0</v>
      </c>
      <c r="P39" s="14"/>
      <c r="Q39" s="10">
        <f t="shared" si="4"/>
        <v>0</v>
      </c>
      <c r="R39" s="10">
        <f t="shared" si="13"/>
        <v>0</v>
      </c>
      <c r="S39" s="13">
        <f t="shared" si="5"/>
        <v>0</v>
      </c>
      <c r="T39" s="11">
        <f t="shared" si="14"/>
        <v>0</v>
      </c>
      <c r="V39" s="9">
        <f t="shared" si="6"/>
        <v>0</v>
      </c>
      <c r="W39" s="79"/>
      <c r="X39" s="10">
        <f t="shared" si="15"/>
        <v>0</v>
      </c>
      <c r="Y39" s="14"/>
      <c r="Z39" s="10">
        <f t="shared" si="7"/>
        <v>0</v>
      </c>
      <c r="AA39" s="10">
        <f t="shared" si="16"/>
        <v>0</v>
      </c>
      <c r="AB39" s="13">
        <f t="shared" si="8"/>
        <v>0</v>
      </c>
      <c r="AC39" s="11">
        <f t="shared" si="17"/>
        <v>0</v>
      </c>
    </row>
    <row r="40" spans="1:29" x14ac:dyDescent="0.2">
      <c r="A40" s="7"/>
      <c r="B40" s="36"/>
      <c r="D40" s="9">
        <f t="shared" si="0"/>
        <v>0</v>
      </c>
      <c r="E40" s="74"/>
      <c r="F40" s="10">
        <f t="shared" si="9"/>
        <v>0</v>
      </c>
      <c r="G40" s="12"/>
      <c r="H40" s="10">
        <f t="shared" si="1"/>
        <v>0</v>
      </c>
      <c r="I40" s="10">
        <f t="shared" si="10"/>
        <v>0</v>
      </c>
      <c r="J40" s="13">
        <f t="shared" si="2"/>
        <v>0</v>
      </c>
      <c r="K40" s="11">
        <f t="shared" si="11"/>
        <v>0</v>
      </c>
      <c r="M40" s="9">
        <f t="shared" si="3"/>
        <v>0</v>
      </c>
      <c r="N40" s="79"/>
      <c r="O40" s="10">
        <f t="shared" si="12"/>
        <v>0</v>
      </c>
      <c r="P40" s="14"/>
      <c r="Q40" s="10">
        <f t="shared" si="4"/>
        <v>0</v>
      </c>
      <c r="R40" s="10">
        <f t="shared" si="13"/>
        <v>0</v>
      </c>
      <c r="S40" s="13">
        <f t="shared" si="5"/>
        <v>0</v>
      </c>
      <c r="T40" s="11">
        <f t="shared" si="14"/>
        <v>0</v>
      </c>
      <c r="V40" s="9">
        <f t="shared" si="6"/>
        <v>0</v>
      </c>
      <c r="W40" s="79"/>
      <c r="X40" s="10">
        <f t="shared" si="15"/>
        <v>0</v>
      </c>
      <c r="Y40" s="14"/>
      <c r="Z40" s="10">
        <f t="shared" si="7"/>
        <v>0</v>
      </c>
      <c r="AA40" s="10">
        <f t="shared" si="16"/>
        <v>0</v>
      </c>
      <c r="AB40" s="13">
        <f t="shared" si="8"/>
        <v>0</v>
      </c>
      <c r="AC40" s="11">
        <f t="shared" si="17"/>
        <v>0</v>
      </c>
    </row>
    <row r="41" spans="1:29" x14ac:dyDescent="0.2">
      <c r="A41" s="7"/>
      <c r="B41" s="36"/>
      <c r="D41" s="9">
        <f t="shared" si="0"/>
        <v>0</v>
      </c>
      <c r="E41" s="74"/>
      <c r="F41" s="10">
        <f t="shared" si="9"/>
        <v>0</v>
      </c>
      <c r="G41" s="12"/>
      <c r="H41" s="10">
        <f t="shared" si="1"/>
        <v>0</v>
      </c>
      <c r="I41" s="10">
        <f t="shared" si="10"/>
        <v>0</v>
      </c>
      <c r="J41" s="13">
        <f t="shared" si="2"/>
        <v>0</v>
      </c>
      <c r="K41" s="11">
        <f t="shared" si="11"/>
        <v>0</v>
      </c>
      <c r="M41" s="9">
        <f t="shared" si="3"/>
        <v>0</v>
      </c>
      <c r="N41" s="79"/>
      <c r="O41" s="10">
        <f t="shared" si="12"/>
        <v>0</v>
      </c>
      <c r="P41" s="14"/>
      <c r="Q41" s="10">
        <f t="shared" si="4"/>
        <v>0</v>
      </c>
      <c r="R41" s="10">
        <f t="shared" si="13"/>
        <v>0</v>
      </c>
      <c r="S41" s="13">
        <f t="shared" si="5"/>
        <v>0</v>
      </c>
      <c r="T41" s="11">
        <f t="shared" si="14"/>
        <v>0</v>
      </c>
      <c r="V41" s="9">
        <f t="shared" si="6"/>
        <v>0</v>
      </c>
      <c r="W41" s="79"/>
      <c r="X41" s="10">
        <f t="shared" si="15"/>
        <v>0</v>
      </c>
      <c r="Y41" s="14"/>
      <c r="Z41" s="10">
        <f t="shared" si="7"/>
        <v>0</v>
      </c>
      <c r="AA41" s="10">
        <f t="shared" si="16"/>
        <v>0</v>
      </c>
      <c r="AB41" s="13">
        <f t="shared" si="8"/>
        <v>0</v>
      </c>
      <c r="AC41" s="11">
        <f t="shared" si="17"/>
        <v>0</v>
      </c>
    </row>
    <row r="42" spans="1:29" x14ac:dyDescent="0.2">
      <c r="A42" s="7"/>
      <c r="B42" s="36"/>
      <c r="D42" s="9">
        <f t="shared" si="0"/>
        <v>0</v>
      </c>
      <c r="E42" s="74"/>
      <c r="F42" s="10">
        <f t="shared" si="9"/>
        <v>0</v>
      </c>
      <c r="G42" s="12"/>
      <c r="H42" s="10">
        <f t="shared" si="1"/>
        <v>0</v>
      </c>
      <c r="I42" s="10">
        <f t="shared" si="10"/>
        <v>0</v>
      </c>
      <c r="J42" s="13">
        <f t="shared" si="2"/>
        <v>0</v>
      </c>
      <c r="K42" s="11">
        <f t="shared" si="11"/>
        <v>0</v>
      </c>
      <c r="M42" s="9">
        <f t="shared" si="3"/>
        <v>0</v>
      </c>
      <c r="N42" s="79"/>
      <c r="O42" s="10">
        <f t="shared" si="12"/>
        <v>0</v>
      </c>
      <c r="P42" s="14"/>
      <c r="Q42" s="10">
        <f t="shared" si="4"/>
        <v>0</v>
      </c>
      <c r="R42" s="10">
        <f t="shared" si="13"/>
        <v>0</v>
      </c>
      <c r="S42" s="13">
        <f t="shared" si="5"/>
        <v>0</v>
      </c>
      <c r="T42" s="11">
        <f t="shared" si="14"/>
        <v>0</v>
      </c>
      <c r="V42" s="9">
        <f t="shared" si="6"/>
        <v>0</v>
      </c>
      <c r="W42" s="79"/>
      <c r="X42" s="10">
        <f t="shared" si="15"/>
        <v>0</v>
      </c>
      <c r="Y42" s="14"/>
      <c r="Z42" s="10">
        <f t="shared" si="7"/>
        <v>0</v>
      </c>
      <c r="AA42" s="10">
        <f t="shared" si="16"/>
        <v>0</v>
      </c>
      <c r="AB42" s="13">
        <f t="shared" si="8"/>
        <v>0</v>
      </c>
      <c r="AC42" s="11">
        <f t="shared" si="17"/>
        <v>0</v>
      </c>
    </row>
    <row r="43" spans="1:29" x14ac:dyDescent="0.2">
      <c r="A43" s="7"/>
      <c r="B43" s="36"/>
      <c r="D43" s="9">
        <f t="shared" ref="D43:D74" si="18">+B43*G43</f>
        <v>0</v>
      </c>
      <c r="E43" s="74"/>
      <c r="F43" s="10">
        <f t="shared" si="9"/>
        <v>0</v>
      </c>
      <c r="G43" s="12"/>
      <c r="H43" s="10">
        <f t="shared" ref="H43:H74" si="19">IF(OR($I$6=" ",F43=0),0,((B43+F43)/(1-$I$6)))</f>
        <v>0</v>
      </c>
      <c r="I43" s="10">
        <f t="shared" si="10"/>
        <v>0</v>
      </c>
      <c r="J43" s="13">
        <f t="shared" ref="J43:J74" si="20">+I43-(D43)-(F43*G43)</f>
        <v>0</v>
      </c>
      <c r="K43" s="11">
        <f t="shared" si="11"/>
        <v>0</v>
      </c>
      <c r="M43" s="9">
        <f t="shared" ref="M43:M74" si="21">+B43*P43</f>
        <v>0</v>
      </c>
      <c r="N43" s="79"/>
      <c r="O43" s="10">
        <f t="shared" si="12"/>
        <v>0</v>
      </c>
      <c r="P43" s="14"/>
      <c r="Q43" s="10">
        <f t="shared" ref="Q43:Q74" si="22">IF(OR($I$6=" ",P43=0),0,((B43+O43)/(1-$I$6)))</f>
        <v>0</v>
      </c>
      <c r="R43" s="10">
        <f t="shared" si="13"/>
        <v>0</v>
      </c>
      <c r="S43" s="13">
        <f t="shared" ref="S43:S74" si="23">+R43-(M43)-(O43*P43)</f>
        <v>0</v>
      </c>
      <c r="T43" s="11">
        <f t="shared" si="14"/>
        <v>0</v>
      </c>
      <c r="V43" s="9">
        <f t="shared" ref="V43:V74" si="24">+Y43*B43</f>
        <v>0</v>
      </c>
      <c r="W43" s="79"/>
      <c r="X43" s="10">
        <f t="shared" si="15"/>
        <v>0</v>
      </c>
      <c r="Y43" s="14"/>
      <c r="Z43" s="10">
        <f t="shared" ref="Z43:Z74" si="25">IF(OR($I$6=" ",Y43=0),0,((B43+X43)/(1-$I$6)))</f>
        <v>0</v>
      </c>
      <c r="AA43" s="10">
        <f t="shared" si="16"/>
        <v>0</v>
      </c>
      <c r="AB43" s="13">
        <f t="shared" ref="AB43:AB74" si="26">+AA43-(V43)-(X43*Y43)</f>
        <v>0</v>
      </c>
      <c r="AC43" s="11">
        <f t="shared" si="17"/>
        <v>0</v>
      </c>
    </row>
    <row r="44" spans="1:29" x14ac:dyDescent="0.2">
      <c r="A44" s="7"/>
      <c r="B44" s="36"/>
      <c r="D44" s="9">
        <f t="shared" si="18"/>
        <v>0</v>
      </c>
      <c r="E44" s="74"/>
      <c r="F44" s="10">
        <f t="shared" si="9"/>
        <v>0</v>
      </c>
      <c r="G44" s="12"/>
      <c r="H44" s="10">
        <f t="shared" si="19"/>
        <v>0</v>
      </c>
      <c r="I44" s="10">
        <f t="shared" si="10"/>
        <v>0</v>
      </c>
      <c r="J44" s="13">
        <f t="shared" si="20"/>
        <v>0</v>
      </c>
      <c r="K44" s="11">
        <f t="shared" si="11"/>
        <v>0</v>
      </c>
      <c r="M44" s="9">
        <f t="shared" si="21"/>
        <v>0</v>
      </c>
      <c r="N44" s="79"/>
      <c r="O44" s="10">
        <f t="shared" si="12"/>
        <v>0</v>
      </c>
      <c r="P44" s="14"/>
      <c r="Q44" s="10">
        <f t="shared" si="22"/>
        <v>0</v>
      </c>
      <c r="R44" s="10">
        <f t="shared" si="13"/>
        <v>0</v>
      </c>
      <c r="S44" s="13">
        <f t="shared" si="23"/>
        <v>0</v>
      </c>
      <c r="T44" s="11">
        <f t="shared" si="14"/>
        <v>0</v>
      </c>
      <c r="V44" s="9">
        <f t="shared" si="24"/>
        <v>0</v>
      </c>
      <c r="W44" s="79"/>
      <c r="X44" s="10">
        <f t="shared" si="15"/>
        <v>0</v>
      </c>
      <c r="Y44" s="14"/>
      <c r="Z44" s="10">
        <f t="shared" si="25"/>
        <v>0</v>
      </c>
      <c r="AA44" s="10">
        <f t="shared" si="16"/>
        <v>0</v>
      </c>
      <c r="AB44" s="13">
        <f t="shared" si="26"/>
        <v>0</v>
      </c>
      <c r="AC44" s="11">
        <f t="shared" si="17"/>
        <v>0</v>
      </c>
    </row>
    <row r="45" spans="1:29" x14ac:dyDescent="0.2">
      <c r="A45" s="7"/>
      <c r="B45" s="36"/>
      <c r="D45" s="9">
        <f t="shared" si="18"/>
        <v>0</v>
      </c>
      <c r="E45" s="74"/>
      <c r="F45" s="10">
        <f t="shared" si="9"/>
        <v>0</v>
      </c>
      <c r="G45" s="12"/>
      <c r="H45" s="10">
        <f t="shared" si="19"/>
        <v>0</v>
      </c>
      <c r="I45" s="10">
        <f t="shared" si="10"/>
        <v>0</v>
      </c>
      <c r="J45" s="13">
        <f t="shared" si="20"/>
        <v>0</v>
      </c>
      <c r="K45" s="11">
        <f t="shared" si="11"/>
        <v>0</v>
      </c>
      <c r="M45" s="9">
        <f t="shared" si="21"/>
        <v>0</v>
      </c>
      <c r="N45" s="79"/>
      <c r="O45" s="10">
        <f t="shared" si="12"/>
        <v>0</v>
      </c>
      <c r="P45" s="14"/>
      <c r="Q45" s="10">
        <f t="shared" si="22"/>
        <v>0</v>
      </c>
      <c r="R45" s="10">
        <f t="shared" si="13"/>
        <v>0</v>
      </c>
      <c r="S45" s="13">
        <f t="shared" si="23"/>
        <v>0</v>
      </c>
      <c r="T45" s="11">
        <f t="shared" si="14"/>
        <v>0</v>
      </c>
      <c r="V45" s="9">
        <f t="shared" si="24"/>
        <v>0</v>
      </c>
      <c r="W45" s="79"/>
      <c r="X45" s="10">
        <f t="shared" si="15"/>
        <v>0</v>
      </c>
      <c r="Y45" s="14"/>
      <c r="Z45" s="10">
        <f t="shared" si="25"/>
        <v>0</v>
      </c>
      <c r="AA45" s="10">
        <f t="shared" si="16"/>
        <v>0</v>
      </c>
      <c r="AB45" s="13">
        <f t="shared" si="26"/>
        <v>0</v>
      </c>
      <c r="AC45" s="11">
        <f t="shared" si="17"/>
        <v>0</v>
      </c>
    </row>
    <row r="46" spans="1:29" x14ac:dyDescent="0.2">
      <c r="A46" s="7"/>
      <c r="B46" s="36"/>
      <c r="D46" s="9">
        <f t="shared" si="18"/>
        <v>0</v>
      </c>
      <c r="E46" s="74"/>
      <c r="F46" s="10">
        <f t="shared" si="9"/>
        <v>0</v>
      </c>
      <c r="G46" s="12"/>
      <c r="H46" s="10">
        <f t="shared" si="19"/>
        <v>0</v>
      </c>
      <c r="I46" s="10">
        <f t="shared" si="10"/>
        <v>0</v>
      </c>
      <c r="J46" s="13">
        <f t="shared" si="20"/>
        <v>0</v>
      </c>
      <c r="K46" s="11">
        <f t="shared" si="11"/>
        <v>0</v>
      </c>
      <c r="M46" s="9">
        <f t="shared" si="21"/>
        <v>0</v>
      </c>
      <c r="N46" s="79"/>
      <c r="O46" s="10">
        <f t="shared" si="12"/>
        <v>0</v>
      </c>
      <c r="P46" s="14"/>
      <c r="Q46" s="10">
        <f t="shared" si="22"/>
        <v>0</v>
      </c>
      <c r="R46" s="10">
        <f t="shared" si="13"/>
        <v>0</v>
      </c>
      <c r="S46" s="13">
        <f t="shared" si="23"/>
        <v>0</v>
      </c>
      <c r="T46" s="11">
        <f t="shared" si="14"/>
        <v>0</v>
      </c>
      <c r="V46" s="9">
        <f t="shared" si="24"/>
        <v>0</v>
      </c>
      <c r="W46" s="79"/>
      <c r="X46" s="10">
        <f t="shared" si="15"/>
        <v>0</v>
      </c>
      <c r="Y46" s="14"/>
      <c r="Z46" s="10">
        <f t="shared" si="25"/>
        <v>0</v>
      </c>
      <c r="AA46" s="10">
        <f t="shared" si="16"/>
        <v>0</v>
      </c>
      <c r="AB46" s="13">
        <f t="shared" si="26"/>
        <v>0</v>
      </c>
      <c r="AC46" s="11">
        <f t="shared" si="17"/>
        <v>0</v>
      </c>
    </row>
    <row r="47" spans="1:29" x14ac:dyDescent="0.2">
      <c r="A47" s="7"/>
      <c r="B47" s="36"/>
      <c r="D47" s="9">
        <f t="shared" si="18"/>
        <v>0</v>
      </c>
      <c r="E47" s="74"/>
      <c r="F47" s="10">
        <f t="shared" si="9"/>
        <v>0</v>
      </c>
      <c r="G47" s="12"/>
      <c r="H47" s="10">
        <f t="shared" si="19"/>
        <v>0</v>
      </c>
      <c r="I47" s="10">
        <f t="shared" si="10"/>
        <v>0</v>
      </c>
      <c r="J47" s="13">
        <f t="shared" si="20"/>
        <v>0</v>
      </c>
      <c r="K47" s="11">
        <f t="shared" si="11"/>
        <v>0</v>
      </c>
      <c r="M47" s="9">
        <f t="shared" si="21"/>
        <v>0</v>
      </c>
      <c r="N47" s="79"/>
      <c r="O47" s="10">
        <f t="shared" si="12"/>
        <v>0</v>
      </c>
      <c r="P47" s="14"/>
      <c r="Q47" s="10">
        <f t="shared" si="22"/>
        <v>0</v>
      </c>
      <c r="R47" s="10">
        <f t="shared" si="13"/>
        <v>0</v>
      </c>
      <c r="S47" s="13">
        <f t="shared" si="23"/>
        <v>0</v>
      </c>
      <c r="T47" s="11">
        <f t="shared" si="14"/>
        <v>0</v>
      </c>
      <c r="V47" s="9">
        <f t="shared" si="24"/>
        <v>0</v>
      </c>
      <c r="W47" s="79"/>
      <c r="X47" s="10">
        <f t="shared" si="15"/>
        <v>0</v>
      </c>
      <c r="Y47" s="14"/>
      <c r="Z47" s="10">
        <f t="shared" si="25"/>
        <v>0</v>
      </c>
      <c r="AA47" s="10">
        <f t="shared" si="16"/>
        <v>0</v>
      </c>
      <c r="AB47" s="13">
        <f t="shared" si="26"/>
        <v>0</v>
      </c>
      <c r="AC47" s="11">
        <f t="shared" si="17"/>
        <v>0</v>
      </c>
    </row>
    <row r="48" spans="1:29" x14ac:dyDescent="0.2">
      <c r="A48" s="7"/>
      <c r="B48" s="36"/>
      <c r="D48" s="9">
        <f t="shared" si="18"/>
        <v>0</v>
      </c>
      <c r="E48" s="74"/>
      <c r="F48" s="10">
        <f t="shared" si="9"/>
        <v>0</v>
      </c>
      <c r="G48" s="12"/>
      <c r="H48" s="10">
        <f t="shared" si="19"/>
        <v>0</v>
      </c>
      <c r="I48" s="10">
        <f t="shared" si="10"/>
        <v>0</v>
      </c>
      <c r="J48" s="13">
        <f t="shared" si="20"/>
        <v>0</v>
      </c>
      <c r="K48" s="11">
        <f t="shared" si="11"/>
        <v>0</v>
      </c>
      <c r="M48" s="9">
        <f t="shared" si="21"/>
        <v>0</v>
      </c>
      <c r="N48" s="79"/>
      <c r="O48" s="10">
        <f t="shared" si="12"/>
        <v>0</v>
      </c>
      <c r="P48" s="14"/>
      <c r="Q48" s="10">
        <f t="shared" si="22"/>
        <v>0</v>
      </c>
      <c r="R48" s="10">
        <f t="shared" si="13"/>
        <v>0</v>
      </c>
      <c r="S48" s="13">
        <f t="shared" si="23"/>
        <v>0</v>
      </c>
      <c r="T48" s="11">
        <f t="shared" si="14"/>
        <v>0</v>
      </c>
      <c r="V48" s="9">
        <f t="shared" si="24"/>
        <v>0</v>
      </c>
      <c r="W48" s="79"/>
      <c r="X48" s="10">
        <f t="shared" si="15"/>
        <v>0</v>
      </c>
      <c r="Y48" s="14"/>
      <c r="Z48" s="10">
        <f t="shared" si="25"/>
        <v>0</v>
      </c>
      <c r="AA48" s="10">
        <f t="shared" si="16"/>
        <v>0</v>
      </c>
      <c r="AB48" s="13">
        <f t="shared" si="26"/>
        <v>0</v>
      </c>
      <c r="AC48" s="11">
        <f t="shared" si="17"/>
        <v>0</v>
      </c>
    </row>
    <row r="49" spans="1:29" x14ac:dyDescent="0.2">
      <c r="A49" s="7"/>
      <c r="B49" s="36"/>
      <c r="D49" s="9">
        <f t="shared" si="18"/>
        <v>0</v>
      </c>
      <c r="E49" s="74"/>
      <c r="F49" s="10">
        <f t="shared" si="9"/>
        <v>0</v>
      </c>
      <c r="G49" s="12"/>
      <c r="H49" s="10">
        <f t="shared" si="19"/>
        <v>0</v>
      </c>
      <c r="I49" s="10">
        <f t="shared" si="10"/>
        <v>0</v>
      </c>
      <c r="J49" s="13">
        <f t="shared" si="20"/>
        <v>0</v>
      </c>
      <c r="K49" s="11">
        <f t="shared" si="11"/>
        <v>0</v>
      </c>
      <c r="M49" s="9">
        <f t="shared" si="21"/>
        <v>0</v>
      </c>
      <c r="N49" s="79"/>
      <c r="O49" s="10">
        <f t="shared" si="12"/>
        <v>0</v>
      </c>
      <c r="P49" s="14"/>
      <c r="Q49" s="10">
        <f t="shared" si="22"/>
        <v>0</v>
      </c>
      <c r="R49" s="10">
        <f t="shared" si="13"/>
        <v>0</v>
      </c>
      <c r="S49" s="13">
        <f t="shared" si="23"/>
        <v>0</v>
      </c>
      <c r="T49" s="11">
        <f t="shared" si="14"/>
        <v>0</v>
      </c>
      <c r="V49" s="9">
        <f t="shared" si="24"/>
        <v>0</v>
      </c>
      <c r="W49" s="79"/>
      <c r="X49" s="10">
        <f t="shared" si="15"/>
        <v>0</v>
      </c>
      <c r="Y49" s="14"/>
      <c r="Z49" s="10">
        <f t="shared" si="25"/>
        <v>0</v>
      </c>
      <c r="AA49" s="10">
        <f t="shared" si="16"/>
        <v>0</v>
      </c>
      <c r="AB49" s="13">
        <f t="shared" si="26"/>
        <v>0</v>
      </c>
      <c r="AC49" s="11">
        <f t="shared" si="17"/>
        <v>0</v>
      </c>
    </row>
    <row r="50" spans="1:29" x14ac:dyDescent="0.2">
      <c r="A50" s="7"/>
      <c r="B50" s="36"/>
      <c r="D50" s="9">
        <f t="shared" si="18"/>
        <v>0</v>
      </c>
      <c r="E50" s="74"/>
      <c r="F50" s="10">
        <f t="shared" si="9"/>
        <v>0</v>
      </c>
      <c r="G50" s="12"/>
      <c r="H50" s="10">
        <f t="shared" si="19"/>
        <v>0</v>
      </c>
      <c r="I50" s="10">
        <f t="shared" si="10"/>
        <v>0</v>
      </c>
      <c r="J50" s="13">
        <f t="shared" si="20"/>
        <v>0</v>
      </c>
      <c r="K50" s="11">
        <f t="shared" si="11"/>
        <v>0</v>
      </c>
      <c r="M50" s="9">
        <f t="shared" si="21"/>
        <v>0</v>
      </c>
      <c r="N50" s="79"/>
      <c r="O50" s="10">
        <f t="shared" si="12"/>
        <v>0</v>
      </c>
      <c r="P50" s="14"/>
      <c r="Q50" s="10">
        <f t="shared" si="22"/>
        <v>0</v>
      </c>
      <c r="R50" s="10">
        <f t="shared" si="13"/>
        <v>0</v>
      </c>
      <c r="S50" s="13">
        <f t="shared" si="23"/>
        <v>0</v>
      </c>
      <c r="T50" s="11">
        <f t="shared" si="14"/>
        <v>0</v>
      </c>
      <c r="V50" s="9">
        <f t="shared" si="24"/>
        <v>0</v>
      </c>
      <c r="W50" s="79"/>
      <c r="X50" s="10">
        <f t="shared" si="15"/>
        <v>0</v>
      </c>
      <c r="Y50" s="14"/>
      <c r="Z50" s="10">
        <f t="shared" si="25"/>
        <v>0</v>
      </c>
      <c r="AA50" s="10">
        <f t="shared" si="16"/>
        <v>0</v>
      </c>
      <c r="AB50" s="13">
        <f t="shared" si="26"/>
        <v>0</v>
      </c>
      <c r="AC50" s="11">
        <f t="shared" si="17"/>
        <v>0</v>
      </c>
    </row>
    <row r="51" spans="1:29" x14ac:dyDescent="0.2">
      <c r="A51" s="7"/>
      <c r="B51" s="36"/>
      <c r="D51" s="9">
        <f t="shared" si="18"/>
        <v>0</v>
      </c>
      <c r="E51" s="74"/>
      <c r="F51" s="10">
        <f t="shared" si="9"/>
        <v>0</v>
      </c>
      <c r="G51" s="12"/>
      <c r="H51" s="10">
        <f t="shared" si="19"/>
        <v>0</v>
      </c>
      <c r="I51" s="10">
        <f t="shared" si="10"/>
        <v>0</v>
      </c>
      <c r="J51" s="13">
        <f t="shared" si="20"/>
        <v>0</v>
      </c>
      <c r="K51" s="11">
        <f t="shared" si="11"/>
        <v>0</v>
      </c>
      <c r="M51" s="9">
        <f t="shared" si="21"/>
        <v>0</v>
      </c>
      <c r="N51" s="79"/>
      <c r="O51" s="10">
        <f t="shared" si="12"/>
        <v>0</v>
      </c>
      <c r="P51" s="14"/>
      <c r="Q51" s="10">
        <f t="shared" si="22"/>
        <v>0</v>
      </c>
      <c r="R51" s="10">
        <f t="shared" si="13"/>
        <v>0</v>
      </c>
      <c r="S51" s="13">
        <f t="shared" si="23"/>
        <v>0</v>
      </c>
      <c r="T51" s="11">
        <f t="shared" si="14"/>
        <v>0</v>
      </c>
      <c r="V51" s="9">
        <f t="shared" si="24"/>
        <v>0</v>
      </c>
      <c r="W51" s="79"/>
      <c r="X51" s="10">
        <f t="shared" si="15"/>
        <v>0</v>
      </c>
      <c r="Y51" s="14"/>
      <c r="Z51" s="10">
        <f t="shared" si="25"/>
        <v>0</v>
      </c>
      <c r="AA51" s="10">
        <f t="shared" si="16"/>
        <v>0</v>
      </c>
      <c r="AB51" s="13">
        <f t="shared" si="26"/>
        <v>0</v>
      </c>
      <c r="AC51" s="11">
        <f t="shared" si="17"/>
        <v>0</v>
      </c>
    </row>
    <row r="52" spans="1:29" x14ac:dyDescent="0.2">
      <c r="A52" s="7"/>
      <c r="B52" s="36"/>
      <c r="D52" s="9">
        <f t="shared" si="18"/>
        <v>0</v>
      </c>
      <c r="E52" s="74"/>
      <c r="F52" s="10">
        <f t="shared" si="9"/>
        <v>0</v>
      </c>
      <c r="G52" s="12"/>
      <c r="H52" s="10">
        <f t="shared" si="19"/>
        <v>0</v>
      </c>
      <c r="I52" s="10">
        <f t="shared" si="10"/>
        <v>0</v>
      </c>
      <c r="J52" s="13">
        <f t="shared" si="20"/>
        <v>0</v>
      </c>
      <c r="K52" s="11">
        <f t="shared" si="11"/>
        <v>0</v>
      </c>
      <c r="M52" s="9">
        <f t="shared" si="21"/>
        <v>0</v>
      </c>
      <c r="N52" s="79"/>
      <c r="O52" s="10">
        <f t="shared" si="12"/>
        <v>0</v>
      </c>
      <c r="P52" s="14"/>
      <c r="Q52" s="10">
        <f t="shared" si="22"/>
        <v>0</v>
      </c>
      <c r="R52" s="10">
        <f t="shared" si="13"/>
        <v>0</v>
      </c>
      <c r="S52" s="13">
        <f t="shared" si="23"/>
        <v>0</v>
      </c>
      <c r="T52" s="11">
        <f t="shared" si="14"/>
        <v>0</v>
      </c>
      <c r="V52" s="9">
        <f t="shared" si="24"/>
        <v>0</v>
      </c>
      <c r="W52" s="79"/>
      <c r="X52" s="10">
        <f t="shared" si="15"/>
        <v>0</v>
      </c>
      <c r="Y52" s="14"/>
      <c r="Z52" s="10">
        <f t="shared" si="25"/>
        <v>0</v>
      </c>
      <c r="AA52" s="10">
        <f t="shared" si="16"/>
        <v>0</v>
      </c>
      <c r="AB52" s="13">
        <f t="shared" si="26"/>
        <v>0</v>
      </c>
      <c r="AC52" s="11">
        <f t="shared" si="17"/>
        <v>0</v>
      </c>
    </row>
    <row r="53" spans="1:29" x14ac:dyDescent="0.2">
      <c r="A53" s="7"/>
      <c r="B53" s="36"/>
      <c r="D53" s="9">
        <f t="shared" si="18"/>
        <v>0</v>
      </c>
      <c r="E53" s="74"/>
      <c r="F53" s="10">
        <f t="shared" si="9"/>
        <v>0</v>
      </c>
      <c r="G53" s="12"/>
      <c r="H53" s="10">
        <f t="shared" si="19"/>
        <v>0</v>
      </c>
      <c r="I53" s="10">
        <f t="shared" si="10"/>
        <v>0</v>
      </c>
      <c r="J53" s="13">
        <f t="shared" si="20"/>
        <v>0</v>
      </c>
      <c r="K53" s="11">
        <f t="shared" si="11"/>
        <v>0</v>
      </c>
      <c r="M53" s="9">
        <f t="shared" si="21"/>
        <v>0</v>
      </c>
      <c r="N53" s="79"/>
      <c r="O53" s="10">
        <f t="shared" si="12"/>
        <v>0</v>
      </c>
      <c r="P53" s="14"/>
      <c r="Q53" s="10">
        <f t="shared" si="22"/>
        <v>0</v>
      </c>
      <c r="R53" s="10">
        <f t="shared" si="13"/>
        <v>0</v>
      </c>
      <c r="S53" s="13">
        <f t="shared" si="23"/>
        <v>0</v>
      </c>
      <c r="T53" s="11">
        <f t="shared" si="14"/>
        <v>0</v>
      </c>
      <c r="V53" s="9">
        <f t="shared" si="24"/>
        <v>0</v>
      </c>
      <c r="W53" s="79"/>
      <c r="X53" s="10">
        <f t="shared" si="15"/>
        <v>0</v>
      </c>
      <c r="Y53" s="14"/>
      <c r="Z53" s="10">
        <f t="shared" si="25"/>
        <v>0</v>
      </c>
      <c r="AA53" s="10">
        <f t="shared" si="16"/>
        <v>0</v>
      </c>
      <c r="AB53" s="13">
        <f t="shared" si="26"/>
        <v>0</v>
      </c>
      <c r="AC53" s="11">
        <f t="shared" si="17"/>
        <v>0</v>
      </c>
    </row>
    <row r="54" spans="1:29" x14ac:dyDescent="0.2">
      <c r="A54" s="7"/>
      <c r="B54" s="36"/>
      <c r="D54" s="9">
        <f t="shared" si="18"/>
        <v>0</v>
      </c>
      <c r="E54" s="74"/>
      <c r="F54" s="10">
        <f t="shared" si="9"/>
        <v>0</v>
      </c>
      <c r="G54" s="12"/>
      <c r="H54" s="10">
        <f t="shared" si="19"/>
        <v>0</v>
      </c>
      <c r="I54" s="10">
        <f t="shared" si="10"/>
        <v>0</v>
      </c>
      <c r="J54" s="13">
        <f t="shared" si="20"/>
        <v>0</v>
      </c>
      <c r="K54" s="11">
        <f t="shared" si="11"/>
        <v>0</v>
      </c>
      <c r="M54" s="9">
        <f t="shared" si="21"/>
        <v>0</v>
      </c>
      <c r="N54" s="79"/>
      <c r="O54" s="10">
        <f t="shared" si="12"/>
        <v>0</v>
      </c>
      <c r="P54" s="14"/>
      <c r="Q54" s="10">
        <f t="shared" si="22"/>
        <v>0</v>
      </c>
      <c r="R54" s="10">
        <f t="shared" si="13"/>
        <v>0</v>
      </c>
      <c r="S54" s="13">
        <f t="shared" si="23"/>
        <v>0</v>
      </c>
      <c r="T54" s="11">
        <f t="shared" si="14"/>
        <v>0</v>
      </c>
      <c r="V54" s="9">
        <f t="shared" si="24"/>
        <v>0</v>
      </c>
      <c r="W54" s="79"/>
      <c r="X54" s="10">
        <f t="shared" si="15"/>
        <v>0</v>
      </c>
      <c r="Y54" s="14"/>
      <c r="Z54" s="10">
        <f t="shared" si="25"/>
        <v>0</v>
      </c>
      <c r="AA54" s="10">
        <f t="shared" si="16"/>
        <v>0</v>
      </c>
      <c r="AB54" s="13">
        <f t="shared" si="26"/>
        <v>0</v>
      </c>
      <c r="AC54" s="11">
        <f t="shared" si="17"/>
        <v>0</v>
      </c>
    </row>
    <row r="55" spans="1:29" x14ac:dyDescent="0.2">
      <c r="A55" s="7"/>
      <c r="B55" s="36"/>
      <c r="D55" s="9">
        <f t="shared" si="18"/>
        <v>0</v>
      </c>
      <c r="E55" s="74"/>
      <c r="F55" s="10">
        <f t="shared" si="9"/>
        <v>0</v>
      </c>
      <c r="G55" s="12"/>
      <c r="H55" s="10">
        <f t="shared" si="19"/>
        <v>0</v>
      </c>
      <c r="I55" s="10">
        <f t="shared" si="10"/>
        <v>0</v>
      </c>
      <c r="J55" s="13">
        <f t="shared" si="20"/>
        <v>0</v>
      </c>
      <c r="K55" s="11">
        <f t="shared" si="11"/>
        <v>0</v>
      </c>
      <c r="M55" s="9">
        <f t="shared" si="21"/>
        <v>0</v>
      </c>
      <c r="N55" s="79"/>
      <c r="O55" s="10">
        <f t="shared" si="12"/>
        <v>0</v>
      </c>
      <c r="P55" s="14"/>
      <c r="Q55" s="10">
        <f t="shared" si="22"/>
        <v>0</v>
      </c>
      <c r="R55" s="10">
        <f t="shared" si="13"/>
        <v>0</v>
      </c>
      <c r="S55" s="13">
        <f t="shared" si="23"/>
        <v>0</v>
      </c>
      <c r="T55" s="11">
        <f t="shared" si="14"/>
        <v>0</v>
      </c>
      <c r="V55" s="9">
        <f t="shared" si="24"/>
        <v>0</v>
      </c>
      <c r="W55" s="79"/>
      <c r="X55" s="10">
        <f t="shared" si="15"/>
        <v>0</v>
      </c>
      <c r="Y55" s="14"/>
      <c r="Z55" s="10">
        <f t="shared" si="25"/>
        <v>0</v>
      </c>
      <c r="AA55" s="10">
        <f t="shared" si="16"/>
        <v>0</v>
      </c>
      <c r="AB55" s="13">
        <f t="shared" si="26"/>
        <v>0</v>
      </c>
      <c r="AC55" s="11">
        <f t="shared" si="17"/>
        <v>0</v>
      </c>
    </row>
    <row r="56" spans="1:29" x14ac:dyDescent="0.2">
      <c r="A56" s="7"/>
      <c r="B56" s="36"/>
      <c r="D56" s="9">
        <f t="shared" si="18"/>
        <v>0</v>
      </c>
      <c r="E56" s="74"/>
      <c r="F56" s="10">
        <f t="shared" si="9"/>
        <v>0</v>
      </c>
      <c r="G56" s="12"/>
      <c r="H56" s="10">
        <f t="shared" si="19"/>
        <v>0</v>
      </c>
      <c r="I56" s="10">
        <f t="shared" si="10"/>
        <v>0</v>
      </c>
      <c r="J56" s="13">
        <f t="shared" si="20"/>
        <v>0</v>
      </c>
      <c r="K56" s="11">
        <f t="shared" si="11"/>
        <v>0</v>
      </c>
      <c r="M56" s="9">
        <f t="shared" si="21"/>
        <v>0</v>
      </c>
      <c r="N56" s="79"/>
      <c r="O56" s="10">
        <f t="shared" si="12"/>
        <v>0</v>
      </c>
      <c r="P56" s="14"/>
      <c r="Q56" s="10">
        <f t="shared" si="22"/>
        <v>0</v>
      </c>
      <c r="R56" s="10">
        <f t="shared" si="13"/>
        <v>0</v>
      </c>
      <c r="S56" s="13">
        <f t="shared" si="23"/>
        <v>0</v>
      </c>
      <c r="T56" s="11">
        <f t="shared" si="14"/>
        <v>0</v>
      </c>
      <c r="V56" s="9">
        <f t="shared" si="24"/>
        <v>0</v>
      </c>
      <c r="W56" s="79"/>
      <c r="X56" s="10">
        <f t="shared" si="15"/>
        <v>0</v>
      </c>
      <c r="Y56" s="14"/>
      <c r="Z56" s="10">
        <f t="shared" si="25"/>
        <v>0</v>
      </c>
      <c r="AA56" s="10">
        <f t="shared" si="16"/>
        <v>0</v>
      </c>
      <c r="AB56" s="13">
        <f t="shared" si="26"/>
        <v>0</v>
      </c>
      <c r="AC56" s="11">
        <f t="shared" si="17"/>
        <v>0</v>
      </c>
    </row>
    <row r="57" spans="1:29" x14ac:dyDescent="0.2">
      <c r="A57" s="7"/>
      <c r="B57" s="36"/>
      <c r="D57" s="9">
        <f t="shared" si="18"/>
        <v>0</v>
      </c>
      <c r="E57" s="74"/>
      <c r="F57" s="10">
        <f t="shared" si="9"/>
        <v>0</v>
      </c>
      <c r="G57" s="12"/>
      <c r="H57" s="10">
        <f t="shared" si="19"/>
        <v>0</v>
      </c>
      <c r="I57" s="10">
        <f t="shared" si="10"/>
        <v>0</v>
      </c>
      <c r="J57" s="13">
        <f t="shared" si="20"/>
        <v>0</v>
      </c>
      <c r="K57" s="11">
        <f t="shared" si="11"/>
        <v>0</v>
      </c>
      <c r="M57" s="9">
        <f t="shared" si="21"/>
        <v>0</v>
      </c>
      <c r="N57" s="79"/>
      <c r="O57" s="10">
        <f t="shared" si="12"/>
        <v>0</v>
      </c>
      <c r="P57" s="14"/>
      <c r="Q57" s="10">
        <f t="shared" si="22"/>
        <v>0</v>
      </c>
      <c r="R57" s="10">
        <f t="shared" si="13"/>
        <v>0</v>
      </c>
      <c r="S57" s="13">
        <f t="shared" si="23"/>
        <v>0</v>
      </c>
      <c r="T57" s="11">
        <f t="shared" si="14"/>
        <v>0</v>
      </c>
      <c r="V57" s="9">
        <f t="shared" si="24"/>
        <v>0</v>
      </c>
      <c r="W57" s="79"/>
      <c r="X57" s="10">
        <f t="shared" si="15"/>
        <v>0</v>
      </c>
      <c r="Y57" s="14"/>
      <c r="Z57" s="10">
        <f t="shared" si="25"/>
        <v>0</v>
      </c>
      <c r="AA57" s="10">
        <f t="shared" si="16"/>
        <v>0</v>
      </c>
      <c r="AB57" s="13">
        <f t="shared" si="26"/>
        <v>0</v>
      </c>
      <c r="AC57" s="11">
        <f t="shared" si="17"/>
        <v>0</v>
      </c>
    </row>
    <row r="58" spans="1:29" x14ac:dyDescent="0.2">
      <c r="A58" s="7"/>
      <c r="B58" s="36"/>
      <c r="D58" s="9">
        <f t="shared" si="18"/>
        <v>0</v>
      </c>
      <c r="E58" s="74"/>
      <c r="F58" s="10">
        <f t="shared" si="9"/>
        <v>0</v>
      </c>
      <c r="G58" s="12"/>
      <c r="H58" s="10">
        <f t="shared" si="19"/>
        <v>0</v>
      </c>
      <c r="I58" s="10">
        <f t="shared" si="10"/>
        <v>0</v>
      </c>
      <c r="J58" s="13">
        <f t="shared" si="20"/>
        <v>0</v>
      </c>
      <c r="K58" s="11">
        <f t="shared" si="11"/>
        <v>0</v>
      </c>
      <c r="M58" s="9">
        <f t="shared" si="21"/>
        <v>0</v>
      </c>
      <c r="N58" s="79"/>
      <c r="O58" s="10">
        <f t="shared" si="12"/>
        <v>0</v>
      </c>
      <c r="P58" s="14"/>
      <c r="Q58" s="10">
        <f t="shared" si="22"/>
        <v>0</v>
      </c>
      <c r="R58" s="10">
        <f t="shared" si="13"/>
        <v>0</v>
      </c>
      <c r="S58" s="13">
        <f t="shared" si="23"/>
        <v>0</v>
      </c>
      <c r="T58" s="11">
        <f t="shared" si="14"/>
        <v>0</v>
      </c>
      <c r="V58" s="9">
        <f t="shared" si="24"/>
        <v>0</v>
      </c>
      <c r="W58" s="79"/>
      <c r="X58" s="10">
        <f t="shared" si="15"/>
        <v>0</v>
      </c>
      <c r="Y58" s="14"/>
      <c r="Z58" s="10">
        <f t="shared" si="25"/>
        <v>0</v>
      </c>
      <c r="AA58" s="10">
        <f t="shared" si="16"/>
        <v>0</v>
      </c>
      <c r="AB58" s="13">
        <f t="shared" si="26"/>
        <v>0</v>
      </c>
      <c r="AC58" s="11">
        <f t="shared" si="17"/>
        <v>0</v>
      </c>
    </row>
    <row r="59" spans="1:29" x14ac:dyDescent="0.2">
      <c r="A59" s="7"/>
      <c r="B59" s="36"/>
      <c r="D59" s="9">
        <f t="shared" si="18"/>
        <v>0</v>
      </c>
      <c r="E59" s="74"/>
      <c r="F59" s="10">
        <f t="shared" si="9"/>
        <v>0</v>
      </c>
      <c r="G59" s="12"/>
      <c r="H59" s="10">
        <f t="shared" si="19"/>
        <v>0</v>
      </c>
      <c r="I59" s="10">
        <f t="shared" si="10"/>
        <v>0</v>
      </c>
      <c r="J59" s="13">
        <f t="shared" si="20"/>
        <v>0</v>
      </c>
      <c r="K59" s="11">
        <f t="shared" si="11"/>
        <v>0</v>
      </c>
      <c r="M59" s="9">
        <f t="shared" si="21"/>
        <v>0</v>
      </c>
      <c r="N59" s="79"/>
      <c r="O59" s="10">
        <f t="shared" si="12"/>
        <v>0</v>
      </c>
      <c r="P59" s="14"/>
      <c r="Q59" s="10">
        <f t="shared" si="22"/>
        <v>0</v>
      </c>
      <c r="R59" s="10">
        <f t="shared" si="13"/>
        <v>0</v>
      </c>
      <c r="S59" s="13">
        <f t="shared" si="23"/>
        <v>0</v>
      </c>
      <c r="T59" s="11">
        <f t="shared" si="14"/>
        <v>0</v>
      </c>
      <c r="V59" s="9">
        <f t="shared" si="24"/>
        <v>0</v>
      </c>
      <c r="W59" s="79"/>
      <c r="X59" s="10">
        <f t="shared" si="15"/>
        <v>0</v>
      </c>
      <c r="Y59" s="14"/>
      <c r="Z59" s="10">
        <f t="shared" si="25"/>
        <v>0</v>
      </c>
      <c r="AA59" s="10">
        <f t="shared" si="16"/>
        <v>0</v>
      </c>
      <c r="AB59" s="13">
        <f t="shared" si="26"/>
        <v>0</v>
      </c>
      <c r="AC59" s="11">
        <f t="shared" si="17"/>
        <v>0</v>
      </c>
    </row>
    <row r="60" spans="1:29" x14ac:dyDescent="0.2">
      <c r="A60" s="7"/>
      <c r="B60" s="36"/>
      <c r="D60" s="9">
        <f t="shared" si="18"/>
        <v>0</v>
      </c>
      <c r="E60" s="74"/>
      <c r="F60" s="10">
        <f t="shared" si="9"/>
        <v>0</v>
      </c>
      <c r="G60" s="12"/>
      <c r="H60" s="10">
        <f t="shared" si="19"/>
        <v>0</v>
      </c>
      <c r="I60" s="10">
        <f t="shared" si="10"/>
        <v>0</v>
      </c>
      <c r="J60" s="13">
        <f t="shared" si="20"/>
        <v>0</v>
      </c>
      <c r="K60" s="11">
        <f t="shared" si="11"/>
        <v>0</v>
      </c>
      <c r="M60" s="9">
        <f t="shared" si="21"/>
        <v>0</v>
      </c>
      <c r="N60" s="79"/>
      <c r="O60" s="10">
        <f t="shared" si="12"/>
        <v>0</v>
      </c>
      <c r="P60" s="14"/>
      <c r="Q60" s="10">
        <f t="shared" si="22"/>
        <v>0</v>
      </c>
      <c r="R60" s="10">
        <f t="shared" si="13"/>
        <v>0</v>
      </c>
      <c r="S60" s="13">
        <f t="shared" si="23"/>
        <v>0</v>
      </c>
      <c r="T60" s="11">
        <f t="shared" si="14"/>
        <v>0</v>
      </c>
      <c r="V60" s="9">
        <f t="shared" si="24"/>
        <v>0</v>
      </c>
      <c r="W60" s="79"/>
      <c r="X60" s="10">
        <f t="shared" si="15"/>
        <v>0</v>
      </c>
      <c r="Y60" s="14"/>
      <c r="Z60" s="10">
        <f t="shared" si="25"/>
        <v>0</v>
      </c>
      <c r="AA60" s="10">
        <f t="shared" si="16"/>
        <v>0</v>
      </c>
      <c r="AB60" s="13">
        <f t="shared" si="26"/>
        <v>0</v>
      </c>
      <c r="AC60" s="11">
        <f t="shared" si="17"/>
        <v>0</v>
      </c>
    </row>
    <row r="61" spans="1:29" x14ac:dyDescent="0.2">
      <c r="A61" s="7"/>
      <c r="B61" s="36"/>
      <c r="D61" s="9">
        <f t="shared" si="18"/>
        <v>0</v>
      </c>
      <c r="E61" s="74"/>
      <c r="F61" s="10">
        <f t="shared" si="9"/>
        <v>0</v>
      </c>
      <c r="G61" s="12"/>
      <c r="H61" s="10">
        <f t="shared" si="19"/>
        <v>0</v>
      </c>
      <c r="I61" s="10">
        <f t="shared" si="10"/>
        <v>0</v>
      </c>
      <c r="J61" s="13">
        <f t="shared" si="20"/>
        <v>0</v>
      </c>
      <c r="K61" s="11">
        <f t="shared" si="11"/>
        <v>0</v>
      </c>
      <c r="M61" s="9">
        <f t="shared" si="21"/>
        <v>0</v>
      </c>
      <c r="N61" s="79"/>
      <c r="O61" s="10">
        <f t="shared" si="12"/>
        <v>0</v>
      </c>
      <c r="P61" s="14"/>
      <c r="Q61" s="10">
        <f t="shared" si="22"/>
        <v>0</v>
      </c>
      <c r="R61" s="10">
        <f t="shared" si="13"/>
        <v>0</v>
      </c>
      <c r="S61" s="13">
        <f t="shared" si="23"/>
        <v>0</v>
      </c>
      <c r="T61" s="11">
        <f t="shared" si="14"/>
        <v>0</v>
      </c>
      <c r="V61" s="9">
        <f t="shared" si="24"/>
        <v>0</v>
      </c>
      <c r="W61" s="79"/>
      <c r="X61" s="10">
        <f t="shared" si="15"/>
        <v>0</v>
      </c>
      <c r="Y61" s="14"/>
      <c r="Z61" s="10">
        <f t="shared" si="25"/>
        <v>0</v>
      </c>
      <c r="AA61" s="10">
        <f t="shared" si="16"/>
        <v>0</v>
      </c>
      <c r="AB61" s="13">
        <f t="shared" si="26"/>
        <v>0</v>
      </c>
      <c r="AC61" s="11">
        <f t="shared" si="17"/>
        <v>0</v>
      </c>
    </row>
    <row r="62" spans="1:29" x14ac:dyDescent="0.2">
      <c r="A62" s="7"/>
      <c r="B62" s="36"/>
      <c r="D62" s="9">
        <f t="shared" si="18"/>
        <v>0</v>
      </c>
      <c r="E62" s="74"/>
      <c r="F62" s="10">
        <f t="shared" si="9"/>
        <v>0</v>
      </c>
      <c r="G62" s="12"/>
      <c r="H62" s="10">
        <f t="shared" si="19"/>
        <v>0</v>
      </c>
      <c r="I62" s="10">
        <f t="shared" si="10"/>
        <v>0</v>
      </c>
      <c r="J62" s="13">
        <f t="shared" si="20"/>
        <v>0</v>
      </c>
      <c r="K62" s="11">
        <f t="shared" si="11"/>
        <v>0</v>
      </c>
      <c r="M62" s="9">
        <f t="shared" si="21"/>
        <v>0</v>
      </c>
      <c r="N62" s="79"/>
      <c r="O62" s="10">
        <f t="shared" si="12"/>
        <v>0</v>
      </c>
      <c r="P62" s="14"/>
      <c r="Q62" s="10">
        <f t="shared" si="22"/>
        <v>0</v>
      </c>
      <c r="R62" s="10">
        <f t="shared" si="13"/>
        <v>0</v>
      </c>
      <c r="S62" s="13">
        <f t="shared" si="23"/>
        <v>0</v>
      </c>
      <c r="T62" s="11">
        <f t="shared" si="14"/>
        <v>0</v>
      </c>
      <c r="V62" s="9">
        <f t="shared" si="24"/>
        <v>0</v>
      </c>
      <c r="W62" s="79"/>
      <c r="X62" s="10">
        <f t="shared" si="15"/>
        <v>0</v>
      </c>
      <c r="Y62" s="14"/>
      <c r="Z62" s="10">
        <f t="shared" si="25"/>
        <v>0</v>
      </c>
      <c r="AA62" s="10">
        <f t="shared" si="16"/>
        <v>0</v>
      </c>
      <c r="AB62" s="13">
        <f t="shared" si="26"/>
        <v>0</v>
      </c>
      <c r="AC62" s="11">
        <f t="shared" si="17"/>
        <v>0</v>
      </c>
    </row>
    <row r="63" spans="1:29" x14ac:dyDescent="0.2">
      <c r="A63" s="7"/>
      <c r="B63" s="36"/>
      <c r="D63" s="9">
        <f t="shared" si="18"/>
        <v>0</v>
      </c>
      <c r="E63" s="74"/>
      <c r="F63" s="10">
        <f t="shared" si="9"/>
        <v>0</v>
      </c>
      <c r="G63" s="12"/>
      <c r="H63" s="10">
        <f t="shared" si="19"/>
        <v>0</v>
      </c>
      <c r="I63" s="10">
        <f t="shared" si="10"/>
        <v>0</v>
      </c>
      <c r="J63" s="13">
        <f t="shared" si="20"/>
        <v>0</v>
      </c>
      <c r="K63" s="11">
        <f t="shared" si="11"/>
        <v>0</v>
      </c>
      <c r="M63" s="9">
        <f t="shared" si="21"/>
        <v>0</v>
      </c>
      <c r="N63" s="79"/>
      <c r="O63" s="10">
        <f t="shared" si="12"/>
        <v>0</v>
      </c>
      <c r="P63" s="14"/>
      <c r="Q63" s="10">
        <f t="shared" si="22"/>
        <v>0</v>
      </c>
      <c r="R63" s="10">
        <f t="shared" si="13"/>
        <v>0</v>
      </c>
      <c r="S63" s="13">
        <f t="shared" si="23"/>
        <v>0</v>
      </c>
      <c r="T63" s="11">
        <f t="shared" si="14"/>
        <v>0</v>
      </c>
      <c r="V63" s="9">
        <f t="shared" si="24"/>
        <v>0</v>
      </c>
      <c r="W63" s="79"/>
      <c r="X63" s="10">
        <f t="shared" si="15"/>
        <v>0</v>
      </c>
      <c r="Y63" s="14"/>
      <c r="Z63" s="10">
        <f t="shared" si="25"/>
        <v>0</v>
      </c>
      <c r="AA63" s="10">
        <f t="shared" si="16"/>
        <v>0</v>
      </c>
      <c r="AB63" s="13">
        <f t="shared" si="26"/>
        <v>0</v>
      </c>
      <c r="AC63" s="11">
        <f t="shared" si="17"/>
        <v>0</v>
      </c>
    </row>
    <row r="64" spans="1:29" x14ac:dyDescent="0.2">
      <c r="A64" s="7"/>
      <c r="B64" s="36"/>
      <c r="D64" s="9">
        <f t="shared" si="18"/>
        <v>0</v>
      </c>
      <c r="E64" s="74"/>
      <c r="F64" s="10">
        <f t="shared" si="9"/>
        <v>0</v>
      </c>
      <c r="G64" s="12"/>
      <c r="H64" s="10">
        <f t="shared" si="19"/>
        <v>0</v>
      </c>
      <c r="I64" s="10">
        <f t="shared" si="10"/>
        <v>0</v>
      </c>
      <c r="J64" s="13">
        <f t="shared" si="20"/>
        <v>0</v>
      </c>
      <c r="K64" s="11">
        <f t="shared" si="11"/>
        <v>0</v>
      </c>
      <c r="M64" s="9">
        <f t="shared" si="21"/>
        <v>0</v>
      </c>
      <c r="N64" s="79"/>
      <c r="O64" s="10">
        <f t="shared" si="12"/>
        <v>0</v>
      </c>
      <c r="P64" s="14"/>
      <c r="Q64" s="10">
        <f t="shared" si="22"/>
        <v>0</v>
      </c>
      <c r="R64" s="10">
        <f t="shared" si="13"/>
        <v>0</v>
      </c>
      <c r="S64" s="13">
        <f t="shared" si="23"/>
        <v>0</v>
      </c>
      <c r="T64" s="11">
        <f t="shared" si="14"/>
        <v>0</v>
      </c>
      <c r="V64" s="9">
        <f t="shared" si="24"/>
        <v>0</v>
      </c>
      <c r="W64" s="79"/>
      <c r="X64" s="10">
        <f t="shared" si="15"/>
        <v>0</v>
      </c>
      <c r="Y64" s="14"/>
      <c r="Z64" s="10">
        <f t="shared" si="25"/>
        <v>0</v>
      </c>
      <c r="AA64" s="10">
        <f t="shared" si="16"/>
        <v>0</v>
      </c>
      <c r="AB64" s="13">
        <f t="shared" si="26"/>
        <v>0</v>
      </c>
      <c r="AC64" s="11">
        <f t="shared" si="17"/>
        <v>0</v>
      </c>
    </row>
    <row r="65" spans="1:29" x14ac:dyDescent="0.2">
      <c r="A65" s="7"/>
      <c r="B65" s="36"/>
      <c r="D65" s="9">
        <f t="shared" si="18"/>
        <v>0</v>
      </c>
      <c r="E65" s="74"/>
      <c r="F65" s="10">
        <f t="shared" si="9"/>
        <v>0</v>
      </c>
      <c r="G65" s="12"/>
      <c r="H65" s="10">
        <f t="shared" si="19"/>
        <v>0</v>
      </c>
      <c r="I65" s="10">
        <f t="shared" si="10"/>
        <v>0</v>
      </c>
      <c r="J65" s="13">
        <f t="shared" si="20"/>
        <v>0</v>
      </c>
      <c r="K65" s="11">
        <f t="shared" si="11"/>
        <v>0</v>
      </c>
      <c r="M65" s="9">
        <f t="shared" si="21"/>
        <v>0</v>
      </c>
      <c r="N65" s="79"/>
      <c r="O65" s="10">
        <f t="shared" si="12"/>
        <v>0</v>
      </c>
      <c r="P65" s="14"/>
      <c r="Q65" s="10">
        <f t="shared" si="22"/>
        <v>0</v>
      </c>
      <c r="R65" s="10">
        <f t="shared" si="13"/>
        <v>0</v>
      </c>
      <c r="S65" s="13">
        <f t="shared" si="23"/>
        <v>0</v>
      </c>
      <c r="T65" s="11">
        <f t="shared" si="14"/>
        <v>0</v>
      </c>
      <c r="V65" s="9">
        <f t="shared" si="24"/>
        <v>0</v>
      </c>
      <c r="W65" s="79"/>
      <c r="X65" s="10">
        <f t="shared" si="15"/>
        <v>0</v>
      </c>
      <c r="Y65" s="14"/>
      <c r="Z65" s="10">
        <f t="shared" si="25"/>
        <v>0</v>
      </c>
      <c r="AA65" s="10">
        <f t="shared" si="16"/>
        <v>0</v>
      </c>
      <c r="AB65" s="13">
        <f t="shared" si="26"/>
        <v>0</v>
      </c>
      <c r="AC65" s="11">
        <f t="shared" si="17"/>
        <v>0</v>
      </c>
    </row>
    <row r="66" spans="1:29" x14ac:dyDescent="0.2">
      <c r="A66" s="7"/>
      <c r="B66" s="36"/>
      <c r="D66" s="9">
        <f t="shared" si="18"/>
        <v>0</v>
      </c>
      <c r="E66" s="74"/>
      <c r="F66" s="10">
        <f t="shared" si="9"/>
        <v>0</v>
      </c>
      <c r="G66" s="12"/>
      <c r="H66" s="10">
        <f t="shared" si="19"/>
        <v>0</v>
      </c>
      <c r="I66" s="10">
        <f t="shared" si="10"/>
        <v>0</v>
      </c>
      <c r="J66" s="13">
        <f t="shared" si="20"/>
        <v>0</v>
      </c>
      <c r="K66" s="11">
        <f t="shared" si="11"/>
        <v>0</v>
      </c>
      <c r="M66" s="9">
        <f t="shared" si="21"/>
        <v>0</v>
      </c>
      <c r="N66" s="79"/>
      <c r="O66" s="10">
        <f t="shared" si="12"/>
        <v>0</v>
      </c>
      <c r="P66" s="14"/>
      <c r="Q66" s="10">
        <f t="shared" si="22"/>
        <v>0</v>
      </c>
      <c r="R66" s="10">
        <f t="shared" si="13"/>
        <v>0</v>
      </c>
      <c r="S66" s="13">
        <f t="shared" si="23"/>
        <v>0</v>
      </c>
      <c r="T66" s="11">
        <f t="shared" si="14"/>
        <v>0</v>
      </c>
      <c r="V66" s="9">
        <f t="shared" si="24"/>
        <v>0</v>
      </c>
      <c r="W66" s="79"/>
      <c r="X66" s="10">
        <f t="shared" si="15"/>
        <v>0</v>
      </c>
      <c r="Y66" s="14"/>
      <c r="Z66" s="10">
        <f t="shared" si="25"/>
        <v>0</v>
      </c>
      <c r="AA66" s="10">
        <f t="shared" si="16"/>
        <v>0</v>
      </c>
      <c r="AB66" s="13">
        <f t="shared" si="26"/>
        <v>0</v>
      </c>
      <c r="AC66" s="11">
        <f t="shared" si="17"/>
        <v>0</v>
      </c>
    </row>
    <row r="67" spans="1:29" x14ac:dyDescent="0.2">
      <c r="A67" s="7"/>
      <c r="B67" s="36"/>
      <c r="D67" s="9">
        <f t="shared" si="18"/>
        <v>0</v>
      </c>
      <c r="E67" s="74"/>
      <c r="F67" s="10">
        <f t="shared" si="9"/>
        <v>0</v>
      </c>
      <c r="G67" s="12"/>
      <c r="H67" s="10">
        <f t="shared" si="19"/>
        <v>0</v>
      </c>
      <c r="I67" s="10">
        <f t="shared" si="10"/>
        <v>0</v>
      </c>
      <c r="J67" s="13">
        <f t="shared" si="20"/>
        <v>0</v>
      </c>
      <c r="K67" s="11">
        <f t="shared" si="11"/>
        <v>0</v>
      </c>
      <c r="M67" s="9">
        <f t="shared" si="21"/>
        <v>0</v>
      </c>
      <c r="N67" s="79"/>
      <c r="O67" s="10">
        <f t="shared" si="12"/>
        <v>0</v>
      </c>
      <c r="P67" s="14"/>
      <c r="Q67" s="10">
        <f t="shared" si="22"/>
        <v>0</v>
      </c>
      <c r="R67" s="10">
        <f t="shared" si="13"/>
        <v>0</v>
      </c>
      <c r="S67" s="13">
        <f t="shared" si="23"/>
        <v>0</v>
      </c>
      <c r="T67" s="11">
        <f t="shared" si="14"/>
        <v>0</v>
      </c>
      <c r="V67" s="9">
        <f t="shared" si="24"/>
        <v>0</v>
      </c>
      <c r="W67" s="79"/>
      <c r="X67" s="10">
        <f t="shared" si="15"/>
        <v>0</v>
      </c>
      <c r="Y67" s="14"/>
      <c r="Z67" s="10">
        <f t="shared" si="25"/>
        <v>0</v>
      </c>
      <c r="AA67" s="10">
        <f t="shared" si="16"/>
        <v>0</v>
      </c>
      <c r="AB67" s="13">
        <f t="shared" si="26"/>
        <v>0</v>
      </c>
      <c r="AC67" s="11">
        <f t="shared" si="17"/>
        <v>0</v>
      </c>
    </row>
    <row r="68" spans="1:29" x14ac:dyDescent="0.2">
      <c r="A68" s="7"/>
      <c r="B68" s="36"/>
      <c r="D68" s="9">
        <f t="shared" si="18"/>
        <v>0</v>
      </c>
      <c r="E68" s="74"/>
      <c r="F68" s="10">
        <f t="shared" si="9"/>
        <v>0</v>
      </c>
      <c r="G68" s="12"/>
      <c r="H68" s="10">
        <f t="shared" si="19"/>
        <v>0</v>
      </c>
      <c r="I68" s="10">
        <f t="shared" si="10"/>
        <v>0</v>
      </c>
      <c r="J68" s="13">
        <f t="shared" si="20"/>
        <v>0</v>
      </c>
      <c r="K68" s="11">
        <f t="shared" si="11"/>
        <v>0</v>
      </c>
      <c r="M68" s="9">
        <f t="shared" si="21"/>
        <v>0</v>
      </c>
      <c r="N68" s="79"/>
      <c r="O68" s="10">
        <f t="shared" si="12"/>
        <v>0</v>
      </c>
      <c r="P68" s="14"/>
      <c r="Q68" s="10">
        <f t="shared" si="22"/>
        <v>0</v>
      </c>
      <c r="R68" s="10">
        <f t="shared" si="13"/>
        <v>0</v>
      </c>
      <c r="S68" s="13">
        <f t="shared" si="23"/>
        <v>0</v>
      </c>
      <c r="T68" s="11">
        <f t="shared" si="14"/>
        <v>0</v>
      </c>
      <c r="V68" s="9">
        <f t="shared" si="24"/>
        <v>0</v>
      </c>
      <c r="W68" s="79"/>
      <c r="X68" s="10">
        <f t="shared" si="15"/>
        <v>0</v>
      </c>
      <c r="Y68" s="14"/>
      <c r="Z68" s="10">
        <f t="shared" si="25"/>
        <v>0</v>
      </c>
      <c r="AA68" s="10">
        <f t="shared" si="16"/>
        <v>0</v>
      </c>
      <c r="AB68" s="13">
        <f t="shared" si="26"/>
        <v>0</v>
      </c>
      <c r="AC68" s="11">
        <f t="shared" si="17"/>
        <v>0</v>
      </c>
    </row>
    <row r="69" spans="1:29" x14ac:dyDescent="0.2">
      <c r="A69" s="7"/>
      <c r="B69" s="36"/>
      <c r="D69" s="9">
        <f t="shared" si="18"/>
        <v>0</v>
      </c>
      <c r="E69" s="74"/>
      <c r="F69" s="10">
        <f t="shared" si="9"/>
        <v>0</v>
      </c>
      <c r="G69" s="12"/>
      <c r="H69" s="10">
        <f t="shared" si="19"/>
        <v>0</v>
      </c>
      <c r="I69" s="10">
        <f t="shared" si="10"/>
        <v>0</v>
      </c>
      <c r="J69" s="13">
        <f t="shared" si="20"/>
        <v>0</v>
      </c>
      <c r="K69" s="11">
        <f t="shared" si="11"/>
        <v>0</v>
      </c>
      <c r="M69" s="9">
        <f t="shared" si="21"/>
        <v>0</v>
      </c>
      <c r="N69" s="79"/>
      <c r="O69" s="10">
        <f t="shared" si="12"/>
        <v>0</v>
      </c>
      <c r="P69" s="14"/>
      <c r="Q69" s="10">
        <f t="shared" si="22"/>
        <v>0</v>
      </c>
      <c r="R69" s="10">
        <f t="shared" si="13"/>
        <v>0</v>
      </c>
      <c r="S69" s="13">
        <f t="shared" si="23"/>
        <v>0</v>
      </c>
      <c r="T69" s="11">
        <f t="shared" si="14"/>
        <v>0</v>
      </c>
      <c r="V69" s="9">
        <f t="shared" si="24"/>
        <v>0</v>
      </c>
      <c r="W69" s="79"/>
      <c r="X69" s="10">
        <f t="shared" si="15"/>
        <v>0</v>
      </c>
      <c r="Y69" s="14"/>
      <c r="Z69" s="10">
        <f t="shared" si="25"/>
        <v>0</v>
      </c>
      <c r="AA69" s="10">
        <f t="shared" si="16"/>
        <v>0</v>
      </c>
      <c r="AB69" s="13">
        <f t="shared" si="26"/>
        <v>0</v>
      </c>
      <c r="AC69" s="11">
        <f t="shared" si="17"/>
        <v>0</v>
      </c>
    </row>
    <row r="70" spans="1:29" x14ac:dyDescent="0.2">
      <c r="A70" s="7"/>
      <c r="B70" s="36"/>
      <c r="D70" s="9">
        <f t="shared" si="18"/>
        <v>0</v>
      </c>
      <c r="E70" s="74"/>
      <c r="F70" s="10">
        <f t="shared" si="9"/>
        <v>0</v>
      </c>
      <c r="G70" s="12"/>
      <c r="H70" s="10">
        <f t="shared" si="19"/>
        <v>0</v>
      </c>
      <c r="I70" s="10">
        <f t="shared" si="10"/>
        <v>0</v>
      </c>
      <c r="J70" s="13">
        <f t="shared" si="20"/>
        <v>0</v>
      </c>
      <c r="K70" s="11">
        <f t="shared" si="11"/>
        <v>0</v>
      </c>
      <c r="M70" s="9">
        <f t="shared" si="21"/>
        <v>0</v>
      </c>
      <c r="N70" s="79"/>
      <c r="O70" s="10">
        <f t="shared" si="12"/>
        <v>0</v>
      </c>
      <c r="P70" s="14"/>
      <c r="Q70" s="10">
        <f t="shared" si="22"/>
        <v>0</v>
      </c>
      <c r="R70" s="10">
        <f t="shared" si="13"/>
        <v>0</v>
      </c>
      <c r="S70" s="13">
        <f t="shared" si="23"/>
        <v>0</v>
      </c>
      <c r="T70" s="11">
        <f t="shared" si="14"/>
        <v>0</v>
      </c>
      <c r="V70" s="9">
        <f t="shared" si="24"/>
        <v>0</v>
      </c>
      <c r="W70" s="79"/>
      <c r="X70" s="10">
        <f t="shared" si="15"/>
        <v>0</v>
      </c>
      <c r="Y70" s="14"/>
      <c r="Z70" s="10">
        <f t="shared" si="25"/>
        <v>0</v>
      </c>
      <c r="AA70" s="10">
        <f t="shared" si="16"/>
        <v>0</v>
      </c>
      <c r="AB70" s="13">
        <f t="shared" si="26"/>
        <v>0</v>
      </c>
      <c r="AC70" s="11">
        <f t="shared" si="17"/>
        <v>0</v>
      </c>
    </row>
    <row r="71" spans="1:29" x14ac:dyDescent="0.2">
      <c r="A71" s="7"/>
      <c r="B71" s="36"/>
      <c r="D71" s="9">
        <f t="shared" si="18"/>
        <v>0</v>
      </c>
      <c r="E71" s="74"/>
      <c r="F71" s="10">
        <f t="shared" si="9"/>
        <v>0</v>
      </c>
      <c r="G71" s="12"/>
      <c r="H71" s="10">
        <f t="shared" si="19"/>
        <v>0</v>
      </c>
      <c r="I71" s="10">
        <f t="shared" si="10"/>
        <v>0</v>
      </c>
      <c r="J71" s="13">
        <f t="shared" si="20"/>
        <v>0</v>
      </c>
      <c r="K71" s="11">
        <f t="shared" si="11"/>
        <v>0</v>
      </c>
      <c r="M71" s="9">
        <f t="shared" si="21"/>
        <v>0</v>
      </c>
      <c r="N71" s="79"/>
      <c r="O71" s="10">
        <f t="shared" si="12"/>
        <v>0</v>
      </c>
      <c r="P71" s="14"/>
      <c r="Q71" s="10">
        <f t="shared" si="22"/>
        <v>0</v>
      </c>
      <c r="R71" s="10">
        <f t="shared" si="13"/>
        <v>0</v>
      </c>
      <c r="S71" s="13">
        <f t="shared" si="23"/>
        <v>0</v>
      </c>
      <c r="T71" s="11">
        <f t="shared" si="14"/>
        <v>0</v>
      </c>
      <c r="V71" s="9">
        <f t="shared" si="24"/>
        <v>0</v>
      </c>
      <c r="W71" s="79"/>
      <c r="X71" s="10">
        <f t="shared" si="15"/>
        <v>0</v>
      </c>
      <c r="Y71" s="14"/>
      <c r="Z71" s="10">
        <f t="shared" si="25"/>
        <v>0</v>
      </c>
      <c r="AA71" s="10">
        <f t="shared" si="16"/>
        <v>0</v>
      </c>
      <c r="AB71" s="13">
        <f t="shared" si="26"/>
        <v>0</v>
      </c>
      <c r="AC71" s="11">
        <f t="shared" si="17"/>
        <v>0</v>
      </c>
    </row>
    <row r="72" spans="1:29" x14ac:dyDescent="0.2">
      <c r="A72" s="7"/>
      <c r="B72" s="36"/>
      <c r="D72" s="9">
        <f t="shared" si="18"/>
        <v>0</v>
      </c>
      <c r="E72" s="74"/>
      <c r="F72" s="10">
        <f t="shared" si="9"/>
        <v>0</v>
      </c>
      <c r="G72" s="12"/>
      <c r="H72" s="10">
        <f t="shared" si="19"/>
        <v>0</v>
      </c>
      <c r="I72" s="10">
        <f t="shared" si="10"/>
        <v>0</v>
      </c>
      <c r="J72" s="13">
        <f t="shared" si="20"/>
        <v>0</v>
      </c>
      <c r="K72" s="11">
        <f t="shared" si="11"/>
        <v>0</v>
      </c>
      <c r="M72" s="9">
        <f t="shared" si="21"/>
        <v>0</v>
      </c>
      <c r="N72" s="79"/>
      <c r="O72" s="10">
        <f t="shared" si="12"/>
        <v>0</v>
      </c>
      <c r="P72" s="14"/>
      <c r="Q72" s="10">
        <f t="shared" si="22"/>
        <v>0</v>
      </c>
      <c r="R72" s="10">
        <f t="shared" si="13"/>
        <v>0</v>
      </c>
      <c r="S72" s="13">
        <f t="shared" si="23"/>
        <v>0</v>
      </c>
      <c r="T72" s="11">
        <f t="shared" si="14"/>
        <v>0</v>
      </c>
      <c r="V72" s="9">
        <f t="shared" si="24"/>
        <v>0</v>
      </c>
      <c r="W72" s="79"/>
      <c r="X72" s="10">
        <f t="shared" si="15"/>
        <v>0</v>
      </c>
      <c r="Y72" s="14"/>
      <c r="Z72" s="10">
        <f t="shared" si="25"/>
        <v>0</v>
      </c>
      <c r="AA72" s="10">
        <f t="shared" si="16"/>
        <v>0</v>
      </c>
      <c r="AB72" s="13">
        <f t="shared" si="26"/>
        <v>0</v>
      </c>
      <c r="AC72" s="11">
        <f t="shared" si="17"/>
        <v>0</v>
      </c>
    </row>
    <row r="73" spans="1:29" x14ac:dyDescent="0.2">
      <c r="A73" s="7"/>
      <c r="B73" s="36"/>
      <c r="D73" s="9">
        <f t="shared" si="18"/>
        <v>0</v>
      </c>
      <c r="E73" s="74"/>
      <c r="F73" s="10">
        <f t="shared" si="9"/>
        <v>0</v>
      </c>
      <c r="G73" s="12"/>
      <c r="H73" s="10">
        <f t="shared" si="19"/>
        <v>0</v>
      </c>
      <c r="I73" s="10">
        <f t="shared" si="10"/>
        <v>0</v>
      </c>
      <c r="J73" s="13">
        <f t="shared" si="20"/>
        <v>0</v>
      </c>
      <c r="K73" s="11">
        <f t="shared" si="11"/>
        <v>0</v>
      </c>
      <c r="M73" s="9">
        <f t="shared" si="21"/>
        <v>0</v>
      </c>
      <c r="N73" s="79"/>
      <c r="O73" s="10">
        <f t="shared" si="12"/>
        <v>0</v>
      </c>
      <c r="P73" s="14"/>
      <c r="Q73" s="10">
        <f t="shared" si="22"/>
        <v>0</v>
      </c>
      <c r="R73" s="10">
        <f t="shared" si="13"/>
        <v>0</v>
      </c>
      <c r="S73" s="13">
        <f t="shared" si="23"/>
        <v>0</v>
      </c>
      <c r="T73" s="11">
        <f t="shared" si="14"/>
        <v>0</v>
      </c>
      <c r="V73" s="9">
        <f t="shared" si="24"/>
        <v>0</v>
      </c>
      <c r="W73" s="79"/>
      <c r="X73" s="10">
        <f t="shared" si="15"/>
        <v>0</v>
      </c>
      <c r="Y73" s="14"/>
      <c r="Z73" s="10">
        <f t="shared" si="25"/>
        <v>0</v>
      </c>
      <c r="AA73" s="10">
        <f t="shared" si="16"/>
        <v>0</v>
      </c>
      <c r="AB73" s="13">
        <f t="shared" si="26"/>
        <v>0</v>
      </c>
      <c r="AC73" s="11">
        <f t="shared" si="17"/>
        <v>0</v>
      </c>
    </row>
    <row r="74" spans="1:29" x14ac:dyDescent="0.2">
      <c r="A74" s="7"/>
      <c r="B74" s="36"/>
      <c r="D74" s="9">
        <f t="shared" si="18"/>
        <v>0</v>
      </c>
      <c r="E74" s="74"/>
      <c r="F74" s="10">
        <f t="shared" si="9"/>
        <v>0</v>
      </c>
      <c r="G74" s="12"/>
      <c r="H74" s="10">
        <f t="shared" si="19"/>
        <v>0</v>
      </c>
      <c r="I74" s="10">
        <f t="shared" si="10"/>
        <v>0</v>
      </c>
      <c r="J74" s="13">
        <f t="shared" si="20"/>
        <v>0</v>
      </c>
      <c r="K74" s="11">
        <f t="shared" si="11"/>
        <v>0</v>
      </c>
      <c r="M74" s="9">
        <f t="shared" si="21"/>
        <v>0</v>
      </c>
      <c r="N74" s="79"/>
      <c r="O74" s="10">
        <f t="shared" si="12"/>
        <v>0</v>
      </c>
      <c r="P74" s="14"/>
      <c r="Q74" s="10">
        <f t="shared" si="22"/>
        <v>0</v>
      </c>
      <c r="R74" s="10">
        <f t="shared" si="13"/>
        <v>0</v>
      </c>
      <c r="S74" s="13">
        <f t="shared" si="23"/>
        <v>0</v>
      </c>
      <c r="T74" s="11">
        <f t="shared" si="14"/>
        <v>0</v>
      </c>
      <c r="V74" s="9">
        <f t="shared" si="24"/>
        <v>0</v>
      </c>
      <c r="W74" s="79"/>
      <c r="X74" s="10">
        <f t="shared" si="15"/>
        <v>0</v>
      </c>
      <c r="Y74" s="14"/>
      <c r="Z74" s="10">
        <f t="shared" si="25"/>
        <v>0</v>
      </c>
      <c r="AA74" s="10">
        <f t="shared" si="16"/>
        <v>0</v>
      </c>
      <c r="AB74" s="13">
        <f t="shared" si="26"/>
        <v>0</v>
      </c>
      <c r="AC74" s="11">
        <f t="shared" si="17"/>
        <v>0</v>
      </c>
    </row>
    <row r="75" spans="1:29" x14ac:dyDescent="0.2">
      <c r="A75" s="7"/>
      <c r="B75" s="36"/>
      <c r="D75" s="9">
        <f t="shared" ref="D75:D100" si="27">+B75*G75</f>
        <v>0</v>
      </c>
      <c r="E75" s="74"/>
      <c r="F75" s="10">
        <f t="shared" si="9"/>
        <v>0</v>
      </c>
      <c r="G75" s="12"/>
      <c r="H75" s="10">
        <f t="shared" ref="H75:H101" si="28">IF(OR($I$6=" ",F75=0),0,((B75+F75)/(1-$I$6)))</f>
        <v>0</v>
      </c>
      <c r="I75" s="10">
        <f t="shared" si="10"/>
        <v>0</v>
      </c>
      <c r="J75" s="13">
        <f t="shared" ref="J75:J101" si="29">+I75-(D75)-(F75*G75)</f>
        <v>0</v>
      </c>
      <c r="K75" s="11">
        <f t="shared" si="11"/>
        <v>0</v>
      </c>
      <c r="M75" s="9">
        <f t="shared" ref="M75:M101" si="30">+B75*P75</f>
        <v>0</v>
      </c>
      <c r="N75" s="79"/>
      <c r="O75" s="10">
        <f t="shared" si="12"/>
        <v>0</v>
      </c>
      <c r="P75" s="14"/>
      <c r="Q75" s="10">
        <f t="shared" ref="Q75:Q101" si="31">IF(OR($I$6=" ",P75=0),0,((B75+O75)/(1-$I$6)))</f>
        <v>0</v>
      </c>
      <c r="R75" s="10">
        <f t="shared" si="13"/>
        <v>0</v>
      </c>
      <c r="S75" s="13">
        <f t="shared" ref="S75:S101" si="32">+R75-(M75)-(O75*P75)</f>
        <v>0</v>
      </c>
      <c r="T75" s="11">
        <f t="shared" si="14"/>
        <v>0</v>
      </c>
      <c r="V75" s="9">
        <f t="shared" ref="V75:V101" si="33">+Y75*B75</f>
        <v>0</v>
      </c>
      <c r="W75" s="79"/>
      <c r="X75" s="10">
        <f t="shared" si="15"/>
        <v>0</v>
      </c>
      <c r="Y75" s="14"/>
      <c r="Z75" s="10">
        <f t="shared" ref="Z75:Z101" si="34">IF(OR($I$6=" ",Y75=0),0,((B75+X75)/(1-$I$6)))</f>
        <v>0</v>
      </c>
      <c r="AA75" s="10">
        <f t="shared" si="16"/>
        <v>0</v>
      </c>
      <c r="AB75" s="13">
        <f t="shared" ref="AB75:AB101" si="35">+AA75-(V75)-(X75*Y75)</f>
        <v>0</v>
      </c>
      <c r="AC75" s="11">
        <f t="shared" si="17"/>
        <v>0</v>
      </c>
    </row>
    <row r="76" spans="1:29" x14ac:dyDescent="0.2">
      <c r="A76" s="7"/>
      <c r="B76" s="36"/>
      <c r="D76" s="9">
        <f t="shared" si="27"/>
        <v>0</v>
      </c>
      <c r="E76" s="74"/>
      <c r="F76" s="10">
        <f t="shared" ref="F76:F101" si="36">+E76*$I$4</f>
        <v>0</v>
      </c>
      <c r="G76" s="12"/>
      <c r="H76" s="10">
        <f t="shared" si="28"/>
        <v>0</v>
      </c>
      <c r="I76" s="10">
        <f t="shared" si="10"/>
        <v>0</v>
      </c>
      <c r="J76" s="13">
        <f t="shared" si="29"/>
        <v>0</v>
      </c>
      <c r="K76" s="11">
        <f t="shared" ref="K76:K102" si="37">IF(J76=0,0,(J76/I76))</f>
        <v>0</v>
      </c>
      <c r="M76" s="9">
        <f t="shared" si="30"/>
        <v>0</v>
      </c>
      <c r="N76" s="79"/>
      <c r="O76" s="10">
        <f t="shared" ref="O76:O101" si="38">+N76*$I$4</f>
        <v>0</v>
      </c>
      <c r="P76" s="14"/>
      <c r="Q76" s="10">
        <f t="shared" si="31"/>
        <v>0</v>
      </c>
      <c r="R76" s="10">
        <f t="shared" si="13"/>
        <v>0</v>
      </c>
      <c r="S76" s="13">
        <f t="shared" si="32"/>
        <v>0</v>
      </c>
      <c r="T76" s="11">
        <f t="shared" ref="T76:T102" si="39">IF(S76=0,0,(S76/R76))</f>
        <v>0</v>
      </c>
      <c r="V76" s="9">
        <f t="shared" si="33"/>
        <v>0</v>
      </c>
      <c r="W76" s="79"/>
      <c r="X76" s="10">
        <f t="shared" ref="X76:X101" si="40">+W76*$I$4</f>
        <v>0</v>
      </c>
      <c r="Y76" s="14"/>
      <c r="Z76" s="10">
        <f t="shared" si="34"/>
        <v>0</v>
      </c>
      <c r="AA76" s="10">
        <f t="shared" si="16"/>
        <v>0</v>
      </c>
      <c r="AB76" s="13">
        <f t="shared" si="35"/>
        <v>0</v>
      </c>
      <c r="AC76" s="11">
        <f t="shared" ref="AC76:AC102" si="41">IF(AB76=0,0,(AB76/AA76))</f>
        <v>0</v>
      </c>
    </row>
    <row r="77" spans="1:29" x14ac:dyDescent="0.2">
      <c r="A77" s="7"/>
      <c r="B77" s="36"/>
      <c r="D77" s="9">
        <f t="shared" si="27"/>
        <v>0</v>
      </c>
      <c r="E77" s="74"/>
      <c r="F77" s="10">
        <f t="shared" si="36"/>
        <v>0</v>
      </c>
      <c r="G77" s="12"/>
      <c r="H77" s="10">
        <f t="shared" si="28"/>
        <v>0</v>
      </c>
      <c r="I77" s="10">
        <f t="shared" si="10"/>
        <v>0</v>
      </c>
      <c r="J77" s="13">
        <f t="shared" si="29"/>
        <v>0</v>
      </c>
      <c r="K77" s="11">
        <f t="shared" si="37"/>
        <v>0</v>
      </c>
      <c r="M77" s="9">
        <f t="shared" si="30"/>
        <v>0</v>
      </c>
      <c r="N77" s="79"/>
      <c r="O77" s="10">
        <f t="shared" si="38"/>
        <v>0</v>
      </c>
      <c r="P77" s="14"/>
      <c r="Q77" s="10">
        <f t="shared" si="31"/>
        <v>0</v>
      </c>
      <c r="R77" s="10">
        <f t="shared" si="13"/>
        <v>0</v>
      </c>
      <c r="S77" s="13">
        <f t="shared" si="32"/>
        <v>0</v>
      </c>
      <c r="T77" s="11">
        <f t="shared" si="39"/>
        <v>0</v>
      </c>
      <c r="V77" s="9">
        <f t="shared" si="33"/>
        <v>0</v>
      </c>
      <c r="W77" s="79"/>
      <c r="X77" s="10">
        <f t="shared" si="40"/>
        <v>0</v>
      </c>
      <c r="Y77" s="14"/>
      <c r="Z77" s="10">
        <f t="shared" si="34"/>
        <v>0</v>
      </c>
      <c r="AA77" s="10">
        <f t="shared" si="16"/>
        <v>0</v>
      </c>
      <c r="AB77" s="13">
        <f t="shared" si="35"/>
        <v>0</v>
      </c>
      <c r="AC77" s="11">
        <f t="shared" si="41"/>
        <v>0</v>
      </c>
    </row>
    <row r="78" spans="1:29" x14ac:dyDescent="0.2">
      <c r="A78" s="7"/>
      <c r="B78" s="36"/>
      <c r="D78" s="9">
        <f t="shared" si="27"/>
        <v>0</v>
      </c>
      <c r="E78" s="74"/>
      <c r="F78" s="10">
        <f t="shared" si="36"/>
        <v>0</v>
      </c>
      <c r="G78" s="12"/>
      <c r="H78" s="10">
        <f t="shared" si="28"/>
        <v>0</v>
      </c>
      <c r="I78" s="10">
        <f t="shared" si="10"/>
        <v>0</v>
      </c>
      <c r="J78" s="13">
        <f t="shared" si="29"/>
        <v>0</v>
      </c>
      <c r="K78" s="11">
        <f t="shared" si="37"/>
        <v>0</v>
      </c>
      <c r="M78" s="9">
        <f t="shared" si="30"/>
        <v>0</v>
      </c>
      <c r="N78" s="79"/>
      <c r="O78" s="10">
        <f t="shared" si="38"/>
        <v>0</v>
      </c>
      <c r="P78" s="14"/>
      <c r="Q78" s="10">
        <f t="shared" si="31"/>
        <v>0</v>
      </c>
      <c r="R78" s="10">
        <f t="shared" si="13"/>
        <v>0</v>
      </c>
      <c r="S78" s="13">
        <f t="shared" si="32"/>
        <v>0</v>
      </c>
      <c r="T78" s="11">
        <f t="shared" si="39"/>
        <v>0</v>
      </c>
      <c r="V78" s="9">
        <f t="shared" si="33"/>
        <v>0</v>
      </c>
      <c r="W78" s="79"/>
      <c r="X78" s="10">
        <f t="shared" si="40"/>
        <v>0</v>
      </c>
      <c r="Y78" s="14"/>
      <c r="Z78" s="10">
        <f t="shared" si="34"/>
        <v>0</v>
      </c>
      <c r="AA78" s="10">
        <f t="shared" si="16"/>
        <v>0</v>
      </c>
      <c r="AB78" s="13">
        <f t="shared" si="35"/>
        <v>0</v>
      </c>
      <c r="AC78" s="11">
        <f t="shared" si="41"/>
        <v>0</v>
      </c>
    </row>
    <row r="79" spans="1:29" x14ac:dyDescent="0.2">
      <c r="A79" s="7"/>
      <c r="B79" s="36"/>
      <c r="D79" s="9">
        <f t="shared" si="27"/>
        <v>0</v>
      </c>
      <c r="E79" s="74"/>
      <c r="F79" s="10">
        <f t="shared" si="36"/>
        <v>0</v>
      </c>
      <c r="G79" s="12"/>
      <c r="H79" s="10">
        <f t="shared" si="28"/>
        <v>0</v>
      </c>
      <c r="I79" s="10">
        <f t="shared" si="10"/>
        <v>0</v>
      </c>
      <c r="J79" s="13">
        <f t="shared" si="29"/>
        <v>0</v>
      </c>
      <c r="K79" s="11">
        <f t="shared" si="37"/>
        <v>0</v>
      </c>
      <c r="M79" s="9">
        <f t="shared" si="30"/>
        <v>0</v>
      </c>
      <c r="N79" s="79"/>
      <c r="O79" s="10">
        <f t="shared" si="38"/>
        <v>0</v>
      </c>
      <c r="P79" s="14"/>
      <c r="Q79" s="10">
        <f t="shared" si="31"/>
        <v>0</v>
      </c>
      <c r="R79" s="10">
        <f t="shared" si="13"/>
        <v>0</v>
      </c>
      <c r="S79" s="13">
        <f t="shared" si="32"/>
        <v>0</v>
      </c>
      <c r="T79" s="11">
        <f t="shared" si="39"/>
        <v>0</v>
      </c>
      <c r="V79" s="9">
        <f t="shared" si="33"/>
        <v>0</v>
      </c>
      <c r="W79" s="79"/>
      <c r="X79" s="10">
        <f t="shared" si="40"/>
        <v>0</v>
      </c>
      <c r="Y79" s="14"/>
      <c r="Z79" s="10">
        <f t="shared" si="34"/>
        <v>0</v>
      </c>
      <c r="AA79" s="10">
        <f t="shared" si="16"/>
        <v>0</v>
      </c>
      <c r="AB79" s="13">
        <f t="shared" si="35"/>
        <v>0</v>
      </c>
      <c r="AC79" s="11">
        <f t="shared" si="41"/>
        <v>0</v>
      </c>
    </row>
    <row r="80" spans="1:29" x14ac:dyDescent="0.2">
      <c r="A80" s="7"/>
      <c r="B80" s="36"/>
      <c r="D80" s="9">
        <f t="shared" si="27"/>
        <v>0</v>
      </c>
      <c r="E80" s="74"/>
      <c r="F80" s="10">
        <f t="shared" si="36"/>
        <v>0</v>
      </c>
      <c r="G80" s="12"/>
      <c r="H80" s="10">
        <f t="shared" si="28"/>
        <v>0</v>
      </c>
      <c r="I80" s="10">
        <f t="shared" si="10"/>
        <v>0</v>
      </c>
      <c r="J80" s="13">
        <f t="shared" si="29"/>
        <v>0</v>
      </c>
      <c r="K80" s="11">
        <f t="shared" si="37"/>
        <v>0</v>
      </c>
      <c r="M80" s="9">
        <f t="shared" si="30"/>
        <v>0</v>
      </c>
      <c r="N80" s="79"/>
      <c r="O80" s="10">
        <f t="shared" si="38"/>
        <v>0</v>
      </c>
      <c r="P80" s="14"/>
      <c r="Q80" s="10">
        <f t="shared" si="31"/>
        <v>0</v>
      </c>
      <c r="R80" s="10">
        <f t="shared" si="13"/>
        <v>0</v>
      </c>
      <c r="S80" s="13">
        <f t="shared" si="32"/>
        <v>0</v>
      </c>
      <c r="T80" s="11">
        <f t="shared" si="39"/>
        <v>0</v>
      </c>
      <c r="V80" s="9">
        <f t="shared" si="33"/>
        <v>0</v>
      </c>
      <c r="W80" s="79"/>
      <c r="X80" s="10">
        <f t="shared" si="40"/>
        <v>0</v>
      </c>
      <c r="Y80" s="14"/>
      <c r="Z80" s="10">
        <f t="shared" si="34"/>
        <v>0</v>
      </c>
      <c r="AA80" s="10">
        <f t="shared" si="16"/>
        <v>0</v>
      </c>
      <c r="AB80" s="13">
        <f t="shared" si="35"/>
        <v>0</v>
      </c>
      <c r="AC80" s="11">
        <f t="shared" si="41"/>
        <v>0</v>
      </c>
    </row>
    <row r="81" spans="1:29" x14ac:dyDescent="0.2">
      <c r="A81" s="7"/>
      <c r="B81" s="36"/>
      <c r="D81" s="9">
        <f t="shared" si="27"/>
        <v>0</v>
      </c>
      <c r="E81" s="74"/>
      <c r="F81" s="10">
        <f t="shared" si="36"/>
        <v>0</v>
      </c>
      <c r="G81" s="12"/>
      <c r="H81" s="10">
        <f t="shared" si="28"/>
        <v>0</v>
      </c>
      <c r="I81" s="10">
        <f t="shared" si="10"/>
        <v>0</v>
      </c>
      <c r="J81" s="13">
        <f t="shared" si="29"/>
        <v>0</v>
      </c>
      <c r="K81" s="11">
        <f t="shared" si="37"/>
        <v>0</v>
      </c>
      <c r="M81" s="9">
        <f t="shared" si="30"/>
        <v>0</v>
      </c>
      <c r="N81" s="79"/>
      <c r="O81" s="10">
        <f t="shared" si="38"/>
        <v>0</v>
      </c>
      <c r="P81" s="14"/>
      <c r="Q81" s="10">
        <f t="shared" si="31"/>
        <v>0</v>
      </c>
      <c r="R81" s="10">
        <f t="shared" si="13"/>
        <v>0</v>
      </c>
      <c r="S81" s="13">
        <f t="shared" si="32"/>
        <v>0</v>
      </c>
      <c r="T81" s="11">
        <f t="shared" si="39"/>
        <v>0</v>
      </c>
      <c r="V81" s="9">
        <f t="shared" si="33"/>
        <v>0</v>
      </c>
      <c r="W81" s="79"/>
      <c r="X81" s="10">
        <f t="shared" si="40"/>
        <v>0</v>
      </c>
      <c r="Y81" s="14"/>
      <c r="Z81" s="10">
        <f t="shared" si="34"/>
        <v>0</v>
      </c>
      <c r="AA81" s="10">
        <f t="shared" si="16"/>
        <v>0</v>
      </c>
      <c r="AB81" s="13">
        <f t="shared" si="35"/>
        <v>0</v>
      </c>
      <c r="AC81" s="11">
        <f t="shared" si="41"/>
        <v>0</v>
      </c>
    </row>
    <row r="82" spans="1:29" x14ac:dyDescent="0.2">
      <c r="A82" s="7"/>
      <c r="B82" s="36"/>
      <c r="D82" s="9">
        <f t="shared" si="27"/>
        <v>0</v>
      </c>
      <c r="E82" s="74"/>
      <c r="F82" s="10">
        <f t="shared" si="36"/>
        <v>0</v>
      </c>
      <c r="G82" s="12"/>
      <c r="H82" s="10">
        <f t="shared" si="28"/>
        <v>0</v>
      </c>
      <c r="I82" s="10">
        <f t="shared" si="10"/>
        <v>0</v>
      </c>
      <c r="J82" s="13">
        <f t="shared" si="29"/>
        <v>0</v>
      </c>
      <c r="K82" s="11">
        <f t="shared" si="37"/>
        <v>0</v>
      </c>
      <c r="M82" s="9">
        <f t="shared" si="30"/>
        <v>0</v>
      </c>
      <c r="N82" s="79"/>
      <c r="O82" s="10">
        <f t="shared" si="38"/>
        <v>0</v>
      </c>
      <c r="P82" s="14"/>
      <c r="Q82" s="10">
        <f t="shared" si="31"/>
        <v>0</v>
      </c>
      <c r="R82" s="10">
        <f t="shared" si="13"/>
        <v>0</v>
      </c>
      <c r="S82" s="13">
        <f t="shared" si="32"/>
        <v>0</v>
      </c>
      <c r="T82" s="11">
        <f t="shared" si="39"/>
        <v>0</v>
      </c>
      <c r="V82" s="9">
        <f t="shared" si="33"/>
        <v>0</v>
      </c>
      <c r="W82" s="79"/>
      <c r="X82" s="10">
        <f t="shared" si="40"/>
        <v>0</v>
      </c>
      <c r="Y82" s="14"/>
      <c r="Z82" s="10">
        <f t="shared" si="34"/>
        <v>0</v>
      </c>
      <c r="AA82" s="10">
        <f t="shared" si="16"/>
        <v>0</v>
      </c>
      <c r="AB82" s="13">
        <f t="shared" si="35"/>
        <v>0</v>
      </c>
      <c r="AC82" s="11">
        <f t="shared" si="41"/>
        <v>0</v>
      </c>
    </row>
    <row r="83" spans="1:29" x14ac:dyDescent="0.2">
      <c r="A83" s="7"/>
      <c r="B83" s="36"/>
      <c r="D83" s="9">
        <f t="shared" si="27"/>
        <v>0</v>
      </c>
      <c r="E83" s="74"/>
      <c r="F83" s="10">
        <f t="shared" si="36"/>
        <v>0</v>
      </c>
      <c r="G83" s="12"/>
      <c r="H83" s="10">
        <f t="shared" si="28"/>
        <v>0</v>
      </c>
      <c r="I83" s="10">
        <f t="shared" si="10"/>
        <v>0</v>
      </c>
      <c r="J83" s="13">
        <f t="shared" si="29"/>
        <v>0</v>
      </c>
      <c r="K83" s="11">
        <f t="shared" si="37"/>
        <v>0</v>
      </c>
      <c r="M83" s="9">
        <f t="shared" si="30"/>
        <v>0</v>
      </c>
      <c r="N83" s="79"/>
      <c r="O83" s="10">
        <f t="shared" si="38"/>
        <v>0</v>
      </c>
      <c r="P83" s="14"/>
      <c r="Q83" s="10">
        <f t="shared" si="31"/>
        <v>0</v>
      </c>
      <c r="R83" s="10">
        <f t="shared" si="13"/>
        <v>0</v>
      </c>
      <c r="S83" s="13">
        <f t="shared" si="32"/>
        <v>0</v>
      </c>
      <c r="T83" s="11">
        <f t="shared" si="39"/>
        <v>0</v>
      </c>
      <c r="V83" s="9">
        <f t="shared" si="33"/>
        <v>0</v>
      </c>
      <c r="W83" s="79"/>
      <c r="X83" s="10">
        <f t="shared" si="40"/>
        <v>0</v>
      </c>
      <c r="Y83" s="14"/>
      <c r="Z83" s="10">
        <f t="shared" si="34"/>
        <v>0</v>
      </c>
      <c r="AA83" s="10">
        <f t="shared" si="16"/>
        <v>0</v>
      </c>
      <c r="AB83" s="13">
        <f t="shared" si="35"/>
        <v>0</v>
      </c>
      <c r="AC83" s="11">
        <f t="shared" si="41"/>
        <v>0</v>
      </c>
    </row>
    <row r="84" spans="1:29" x14ac:dyDescent="0.2">
      <c r="A84" s="7"/>
      <c r="B84" s="36"/>
      <c r="D84" s="9">
        <f t="shared" si="27"/>
        <v>0</v>
      </c>
      <c r="E84" s="74"/>
      <c r="F84" s="10">
        <f t="shared" si="36"/>
        <v>0</v>
      </c>
      <c r="G84" s="12"/>
      <c r="H84" s="10">
        <f t="shared" si="28"/>
        <v>0</v>
      </c>
      <c r="I84" s="10">
        <f t="shared" si="10"/>
        <v>0</v>
      </c>
      <c r="J84" s="13">
        <f t="shared" si="29"/>
        <v>0</v>
      </c>
      <c r="K84" s="11">
        <f t="shared" si="37"/>
        <v>0</v>
      </c>
      <c r="M84" s="9">
        <f t="shared" si="30"/>
        <v>0</v>
      </c>
      <c r="N84" s="79"/>
      <c r="O84" s="10">
        <f t="shared" si="38"/>
        <v>0</v>
      </c>
      <c r="P84" s="14"/>
      <c r="Q84" s="10">
        <f t="shared" si="31"/>
        <v>0</v>
      </c>
      <c r="R84" s="10">
        <f t="shared" si="13"/>
        <v>0</v>
      </c>
      <c r="S84" s="13">
        <f t="shared" si="32"/>
        <v>0</v>
      </c>
      <c r="T84" s="11">
        <f t="shared" si="39"/>
        <v>0</v>
      </c>
      <c r="V84" s="9">
        <f t="shared" si="33"/>
        <v>0</v>
      </c>
      <c r="W84" s="79"/>
      <c r="X84" s="10">
        <f t="shared" si="40"/>
        <v>0</v>
      </c>
      <c r="Y84" s="14"/>
      <c r="Z84" s="10">
        <f t="shared" si="34"/>
        <v>0</v>
      </c>
      <c r="AA84" s="10">
        <f t="shared" si="16"/>
        <v>0</v>
      </c>
      <c r="AB84" s="13">
        <f t="shared" si="35"/>
        <v>0</v>
      </c>
      <c r="AC84" s="11">
        <f t="shared" si="41"/>
        <v>0</v>
      </c>
    </row>
    <row r="85" spans="1:29" x14ac:dyDescent="0.2">
      <c r="A85" s="7"/>
      <c r="B85" s="36"/>
      <c r="D85" s="9">
        <f t="shared" si="27"/>
        <v>0</v>
      </c>
      <c r="E85" s="74"/>
      <c r="F85" s="10">
        <f t="shared" si="36"/>
        <v>0</v>
      </c>
      <c r="G85" s="12"/>
      <c r="H85" s="10">
        <f t="shared" si="28"/>
        <v>0</v>
      </c>
      <c r="I85" s="10">
        <f t="shared" si="10"/>
        <v>0</v>
      </c>
      <c r="J85" s="13">
        <f t="shared" si="29"/>
        <v>0</v>
      </c>
      <c r="K85" s="11">
        <f t="shared" si="37"/>
        <v>0</v>
      </c>
      <c r="M85" s="9">
        <f t="shared" si="30"/>
        <v>0</v>
      </c>
      <c r="N85" s="79"/>
      <c r="O85" s="10">
        <f t="shared" si="38"/>
        <v>0</v>
      </c>
      <c r="P85" s="14"/>
      <c r="Q85" s="10">
        <f t="shared" si="31"/>
        <v>0</v>
      </c>
      <c r="R85" s="10">
        <f t="shared" si="13"/>
        <v>0</v>
      </c>
      <c r="S85" s="13">
        <f t="shared" si="32"/>
        <v>0</v>
      </c>
      <c r="T85" s="11">
        <f t="shared" si="39"/>
        <v>0</v>
      </c>
      <c r="V85" s="9">
        <f t="shared" si="33"/>
        <v>0</v>
      </c>
      <c r="W85" s="79"/>
      <c r="X85" s="10">
        <f t="shared" si="40"/>
        <v>0</v>
      </c>
      <c r="Y85" s="14"/>
      <c r="Z85" s="10">
        <f t="shared" si="34"/>
        <v>0</v>
      </c>
      <c r="AA85" s="10">
        <f t="shared" si="16"/>
        <v>0</v>
      </c>
      <c r="AB85" s="13">
        <f t="shared" si="35"/>
        <v>0</v>
      </c>
      <c r="AC85" s="11">
        <f t="shared" si="41"/>
        <v>0</v>
      </c>
    </row>
    <row r="86" spans="1:29" x14ac:dyDescent="0.2">
      <c r="A86" s="7"/>
      <c r="B86" s="36"/>
      <c r="D86" s="9">
        <f t="shared" si="27"/>
        <v>0</v>
      </c>
      <c r="E86" s="74"/>
      <c r="F86" s="10">
        <f t="shared" si="36"/>
        <v>0</v>
      </c>
      <c r="G86" s="12"/>
      <c r="H86" s="10">
        <f t="shared" si="28"/>
        <v>0</v>
      </c>
      <c r="I86" s="10">
        <f t="shared" si="10"/>
        <v>0</v>
      </c>
      <c r="J86" s="13">
        <f t="shared" si="29"/>
        <v>0</v>
      </c>
      <c r="K86" s="11">
        <f t="shared" si="37"/>
        <v>0</v>
      </c>
      <c r="M86" s="9">
        <f t="shared" si="30"/>
        <v>0</v>
      </c>
      <c r="N86" s="79"/>
      <c r="O86" s="10">
        <f t="shared" si="38"/>
        <v>0</v>
      </c>
      <c r="P86" s="14"/>
      <c r="Q86" s="10">
        <f t="shared" si="31"/>
        <v>0</v>
      </c>
      <c r="R86" s="10">
        <f t="shared" si="13"/>
        <v>0</v>
      </c>
      <c r="S86" s="13">
        <f t="shared" si="32"/>
        <v>0</v>
      </c>
      <c r="T86" s="11">
        <f t="shared" si="39"/>
        <v>0</v>
      </c>
      <c r="V86" s="9">
        <f t="shared" si="33"/>
        <v>0</v>
      </c>
      <c r="W86" s="79"/>
      <c r="X86" s="10">
        <f t="shared" si="40"/>
        <v>0</v>
      </c>
      <c r="Y86" s="14"/>
      <c r="Z86" s="10">
        <f t="shared" si="34"/>
        <v>0</v>
      </c>
      <c r="AA86" s="10">
        <f t="shared" si="16"/>
        <v>0</v>
      </c>
      <c r="AB86" s="13">
        <f t="shared" si="35"/>
        <v>0</v>
      </c>
      <c r="AC86" s="11">
        <f t="shared" si="41"/>
        <v>0</v>
      </c>
    </row>
    <row r="87" spans="1:29" x14ac:dyDescent="0.2">
      <c r="A87" s="7"/>
      <c r="B87" s="36"/>
      <c r="D87" s="9">
        <f t="shared" si="27"/>
        <v>0</v>
      </c>
      <c r="E87" s="74"/>
      <c r="F87" s="10">
        <f t="shared" si="36"/>
        <v>0</v>
      </c>
      <c r="G87" s="12"/>
      <c r="H87" s="10">
        <f t="shared" si="28"/>
        <v>0</v>
      </c>
      <c r="I87" s="10">
        <f t="shared" si="10"/>
        <v>0</v>
      </c>
      <c r="J87" s="13">
        <f t="shared" si="29"/>
        <v>0</v>
      </c>
      <c r="K87" s="11">
        <f t="shared" si="37"/>
        <v>0</v>
      </c>
      <c r="M87" s="9">
        <f t="shared" si="30"/>
        <v>0</v>
      </c>
      <c r="N87" s="79"/>
      <c r="O87" s="10">
        <f t="shared" si="38"/>
        <v>0</v>
      </c>
      <c r="P87" s="14"/>
      <c r="Q87" s="10">
        <f t="shared" si="31"/>
        <v>0</v>
      </c>
      <c r="R87" s="10">
        <f t="shared" si="13"/>
        <v>0</v>
      </c>
      <c r="S87" s="13">
        <f t="shared" si="32"/>
        <v>0</v>
      </c>
      <c r="T87" s="11">
        <f t="shared" si="39"/>
        <v>0</v>
      </c>
      <c r="V87" s="9">
        <f t="shared" si="33"/>
        <v>0</v>
      </c>
      <c r="W87" s="79"/>
      <c r="X87" s="10">
        <f t="shared" si="40"/>
        <v>0</v>
      </c>
      <c r="Y87" s="14"/>
      <c r="Z87" s="10">
        <f t="shared" si="34"/>
        <v>0</v>
      </c>
      <c r="AA87" s="10">
        <f t="shared" si="16"/>
        <v>0</v>
      </c>
      <c r="AB87" s="13">
        <f t="shared" si="35"/>
        <v>0</v>
      </c>
      <c r="AC87" s="11">
        <f t="shared" si="41"/>
        <v>0</v>
      </c>
    </row>
    <row r="88" spans="1:29" x14ac:dyDescent="0.2">
      <c r="A88" s="7"/>
      <c r="B88" s="36"/>
      <c r="D88" s="9">
        <f t="shared" si="27"/>
        <v>0</v>
      </c>
      <c r="E88" s="74"/>
      <c r="F88" s="10">
        <f t="shared" si="36"/>
        <v>0</v>
      </c>
      <c r="G88" s="12"/>
      <c r="H88" s="10">
        <f t="shared" si="28"/>
        <v>0</v>
      </c>
      <c r="I88" s="10">
        <f t="shared" si="10"/>
        <v>0</v>
      </c>
      <c r="J88" s="13">
        <f t="shared" si="29"/>
        <v>0</v>
      </c>
      <c r="K88" s="11">
        <f t="shared" si="37"/>
        <v>0</v>
      </c>
      <c r="M88" s="9">
        <f t="shared" si="30"/>
        <v>0</v>
      </c>
      <c r="N88" s="79"/>
      <c r="O88" s="10">
        <f t="shared" si="38"/>
        <v>0</v>
      </c>
      <c r="P88" s="14"/>
      <c r="Q88" s="10">
        <f t="shared" si="31"/>
        <v>0</v>
      </c>
      <c r="R88" s="10">
        <f t="shared" si="13"/>
        <v>0</v>
      </c>
      <c r="S88" s="13">
        <f t="shared" si="32"/>
        <v>0</v>
      </c>
      <c r="T88" s="11">
        <f t="shared" si="39"/>
        <v>0</v>
      </c>
      <c r="V88" s="9">
        <f t="shared" si="33"/>
        <v>0</v>
      </c>
      <c r="W88" s="79"/>
      <c r="X88" s="10">
        <f t="shared" si="40"/>
        <v>0</v>
      </c>
      <c r="Y88" s="14"/>
      <c r="Z88" s="10">
        <f t="shared" si="34"/>
        <v>0</v>
      </c>
      <c r="AA88" s="10">
        <f t="shared" si="16"/>
        <v>0</v>
      </c>
      <c r="AB88" s="13">
        <f t="shared" si="35"/>
        <v>0</v>
      </c>
      <c r="AC88" s="11">
        <f t="shared" si="41"/>
        <v>0</v>
      </c>
    </row>
    <row r="89" spans="1:29" x14ac:dyDescent="0.2">
      <c r="A89" s="7"/>
      <c r="B89" s="36"/>
      <c r="D89" s="9">
        <f t="shared" si="27"/>
        <v>0</v>
      </c>
      <c r="E89" s="74"/>
      <c r="F89" s="10">
        <f t="shared" si="36"/>
        <v>0</v>
      </c>
      <c r="G89" s="12"/>
      <c r="H89" s="10">
        <f t="shared" si="28"/>
        <v>0</v>
      </c>
      <c r="I89" s="10">
        <f t="shared" si="10"/>
        <v>0</v>
      </c>
      <c r="J89" s="13">
        <f t="shared" si="29"/>
        <v>0</v>
      </c>
      <c r="K89" s="11">
        <f t="shared" si="37"/>
        <v>0</v>
      </c>
      <c r="M89" s="9">
        <f t="shared" si="30"/>
        <v>0</v>
      </c>
      <c r="N89" s="79"/>
      <c r="O89" s="10">
        <f t="shared" si="38"/>
        <v>0</v>
      </c>
      <c r="P89" s="14"/>
      <c r="Q89" s="10">
        <f t="shared" si="31"/>
        <v>0</v>
      </c>
      <c r="R89" s="10">
        <f t="shared" si="13"/>
        <v>0</v>
      </c>
      <c r="S89" s="13">
        <f t="shared" si="32"/>
        <v>0</v>
      </c>
      <c r="T89" s="11">
        <f t="shared" si="39"/>
        <v>0</v>
      </c>
      <c r="V89" s="9">
        <f t="shared" si="33"/>
        <v>0</v>
      </c>
      <c r="W89" s="79"/>
      <c r="X89" s="10">
        <f t="shared" si="40"/>
        <v>0</v>
      </c>
      <c r="Y89" s="14"/>
      <c r="Z89" s="10">
        <f t="shared" si="34"/>
        <v>0</v>
      </c>
      <c r="AA89" s="10">
        <f t="shared" si="16"/>
        <v>0</v>
      </c>
      <c r="AB89" s="13">
        <f t="shared" si="35"/>
        <v>0</v>
      </c>
      <c r="AC89" s="11">
        <f t="shared" si="41"/>
        <v>0</v>
      </c>
    </row>
    <row r="90" spans="1:29" x14ac:dyDescent="0.2">
      <c r="A90" s="7"/>
      <c r="B90" s="36"/>
      <c r="D90" s="9">
        <f t="shared" si="27"/>
        <v>0</v>
      </c>
      <c r="E90" s="74"/>
      <c r="F90" s="10">
        <f t="shared" si="36"/>
        <v>0</v>
      </c>
      <c r="G90" s="12"/>
      <c r="H90" s="10">
        <f t="shared" si="28"/>
        <v>0</v>
      </c>
      <c r="I90" s="10">
        <f t="shared" si="10"/>
        <v>0</v>
      </c>
      <c r="J90" s="13">
        <f t="shared" si="29"/>
        <v>0</v>
      </c>
      <c r="K90" s="11">
        <f t="shared" si="37"/>
        <v>0</v>
      </c>
      <c r="M90" s="9">
        <f t="shared" si="30"/>
        <v>0</v>
      </c>
      <c r="N90" s="79"/>
      <c r="O90" s="10">
        <f t="shared" si="38"/>
        <v>0</v>
      </c>
      <c r="P90" s="14"/>
      <c r="Q90" s="10">
        <f t="shared" si="31"/>
        <v>0</v>
      </c>
      <c r="R90" s="10">
        <f t="shared" si="13"/>
        <v>0</v>
      </c>
      <c r="S90" s="13">
        <f t="shared" si="32"/>
        <v>0</v>
      </c>
      <c r="T90" s="11">
        <f t="shared" si="39"/>
        <v>0</v>
      </c>
      <c r="V90" s="9">
        <f t="shared" si="33"/>
        <v>0</v>
      </c>
      <c r="W90" s="79"/>
      <c r="X90" s="10">
        <f t="shared" si="40"/>
        <v>0</v>
      </c>
      <c r="Y90" s="14"/>
      <c r="Z90" s="10">
        <f t="shared" si="34"/>
        <v>0</v>
      </c>
      <c r="AA90" s="10">
        <f t="shared" si="16"/>
        <v>0</v>
      </c>
      <c r="AB90" s="13">
        <f t="shared" si="35"/>
        <v>0</v>
      </c>
      <c r="AC90" s="11">
        <f t="shared" si="41"/>
        <v>0</v>
      </c>
    </row>
    <row r="91" spans="1:29" x14ac:dyDescent="0.2">
      <c r="A91" s="7"/>
      <c r="B91" s="36"/>
      <c r="D91" s="9">
        <f t="shared" si="27"/>
        <v>0</v>
      </c>
      <c r="E91" s="74"/>
      <c r="F91" s="10">
        <f t="shared" si="36"/>
        <v>0</v>
      </c>
      <c r="G91" s="12"/>
      <c r="H91" s="10">
        <f t="shared" si="28"/>
        <v>0</v>
      </c>
      <c r="I91" s="10">
        <f t="shared" si="10"/>
        <v>0</v>
      </c>
      <c r="J91" s="13">
        <f t="shared" si="29"/>
        <v>0</v>
      </c>
      <c r="K91" s="11">
        <f t="shared" si="37"/>
        <v>0</v>
      </c>
      <c r="M91" s="9">
        <f t="shared" si="30"/>
        <v>0</v>
      </c>
      <c r="N91" s="79"/>
      <c r="O91" s="10">
        <f t="shared" si="38"/>
        <v>0</v>
      </c>
      <c r="P91" s="14"/>
      <c r="Q91" s="10">
        <f t="shared" si="31"/>
        <v>0</v>
      </c>
      <c r="R91" s="10">
        <f t="shared" si="13"/>
        <v>0</v>
      </c>
      <c r="S91" s="13">
        <f t="shared" si="32"/>
        <v>0</v>
      </c>
      <c r="T91" s="11">
        <f t="shared" si="39"/>
        <v>0</v>
      </c>
      <c r="V91" s="9">
        <f t="shared" si="33"/>
        <v>0</v>
      </c>
      <c r="W91" s="79"/>
      <c r="X91" s="10">
        <f t="shared" si="40"/>
        <v>0</v>
      </c>
      <c r="Y91" s="14"/>
      <c r="Z91" s="10">
        <f t="shared" si="34"/>
        <v>0</v>
      </c>
      <c r="AA91" s="10">
        <f t="shared" si="16"/>
        <v>0</v>
      </c>
      <c r="AB91" s="13">
        <f t="shared" si="35"/>
        <v>0</v>
      </c>
      <c r="AC91" s="11">
        <f t="shared" si="41"/>
        <v>0</v>
      </c>
    </row>
    <row r="92" spans="1:29" x14ac:dyDescent="0.2">
      <c r="A92" s="7"/>
      <c r="B92" s="36"/>
      <c r="D92" s="9">
        <f t="shared" si="27"/>
        <v>0</v>
      </c>
      <c r="E92" s="74"/>
      <c r="F92" s="10">
        <f t="shared" si="36"/>
        <v>0</v>
      </c>
      <c r="G92" s="12"/>
      <c r="H92" s="10">
        <f t="shared" si="28"/>
        <v>0</v>
      </c>
      <c r="I92" s="10">
        <f t="shared" si="10"/>
        <v>0</v>
      </c>
      <c r="J92" s="13">
        <f t="shared" si="29"/>
        <v>0</v>
      </c>
      <c r="K92" s="11">
        <f t="shared" si="37"/>
        <v>0</v>
      </c>
      <c r="M92" s="9">
        <f t="shared" si="30"/>
        <v>0</v>
      </c>
      <c r="N92" s="79"/>
      <c r="O92" s="10">
        <f t="shared" si="38"/>
        <v>0</v>
      </c>
      <c r="P92" s="14"/>
      <c r="Q92" s="10">
        <f t="shared" si="31"/>
        <v>0</v>
      </c>
      <c r="R92" s="10">
        <f t="shared" si="13"/>
        <v>0</v>
      </c>
      <c r="S92" s="13">
        <f t="shared" si="32"/>
        <v>0</v>
      </c>
      <c r="T92" s="11">
        <f t="shared" si="39"/>
        <v>0</v>
      </c>
      <c r="V92" s="9">
        <f t="shared" si="33"/>
        <v>0</v>
      </c>
      <c r="W92" s="79"/>
      <c r="X92" s="10">
        <f t="shared" si="40"/>
        <v>0</v>
      </c>
      <c r="Y92" s="14"/>
      <c r="Z92" s="10">
        <f t="shared" si="34"/>
        <v>0</v>
      </c>
      <c r="AA92" s="10">
        <f t="shared" si="16"/>
        <v>0</v>
      </c>
      <c r="AB92" s="13">
        <f t="shared" si="35"/>
        <v>0</v>
      </c>
      <c r="AC92" s="11">
        <f t="shared" si="41"/>
        <v>0</v>
      </c>
    </row>
    <row r="93" spans="1:29" x14ac:dyDescent="0.2">
      <c r="A93" s="7"/>
      <c r="B93" s="36"/>
      <c r="D93" s="9">
        <f t="shared" si="27"/>
        <v>0</v>
      </c>
      <c r="E93" s="74"/>
      <c r="F93" s="10">
        <f t="shared" si="36"/>
        <v>0</v>
      </c>
      <c r="G93" s="12"/>
      <c r="H93" s="10">
        <f t="shared" si="28"/>
        <v>0</v>
      </c>
      <c r="I93" s="10">
        <f t="shared" si="10"/>
        <v>0</v>
      </c>
      <c r="J93" s="13">
        <f t="shared" si="29"/>
        <v>0</v>
      </c>
      <c r="K93" s="11">
        <f t="shared" si="37"/>
        <v>0</v>
      </c>
      <c r="M93" s="9">
        <f t="shared" si="30"/>
        <v>0</v>
      </c>
      <c r="N93" s="79"/>
      <c r="O93" s="10">
        <f t="shared" si="38"/>
        <v>0</v>
      </c>
      <c r="P93" s="14"/>
      <c r="Q93" s="10">
        <f t="shared" si="31"/>
        <v>0</v>
      </c>
      <c r="R93" s="10">
        <f t="shared" si="13"/>
        <v>0</v>
      </c>
      <c r="S93" s="13">
        <f t="shared" si="32"/>
        <v>0</v>
      </c>
      <c r="T93" s="11">
        <f t="shared" si="39"/>
        <v>0</v>
      </c>
      <c r="V93" s="9">
        <f t="shared" si="33"/>
        <v>0</v>
      </c>
      <c r="W93" s="79"/>
      <c r="X93" s="10">
        <f t="shared" si="40"/>
        <v>0</v>
      </c>
      <c r="Y93" s="14"/>
      <c r="Z93" s="10">
        <f t="shared" si="34"/>
        <v>0</v>
      </c>
      <c r="AA93" s="10">
        <f t="shared" si="16"/>
        <v>0</v>
      </c>
      <c r="AB93" s="13">
        <f t="shared" si="35"/>
        <v>0</v>
      </c>
      <c r="AC93" s="11">
        <f t="shared" si="41"/>
        <v>0</v>
      </c>
    </row>
    <row r="94" spans="1:29" x14ac:dyDescent="0.2">
      <c r="A94" s="7"/>
      <c r="B94" s="36"/>
      <c r="D94" s="9">
        <f t="shared" si="27"/>
        <v>0</v>
      </c>
      <c r="E94" s="74"/>
      <c r="F94" s="10">
        <f t="shared" si="36"/>
        <v>0</v>
      </c>
      <c r="G94" s="12"/>
      <c r="H94" s="10">
        <f t="shared" si="28"/>
        <v>0</v>
      </c>
      <c r="I94" s="10">
        <f t="shared" si="10"/>
        <v>0</v>
      </c>
      <c r="J94" s="13">
        <f t="shared" si="29"/>
        <v>0</v>
      </c>
      <c r="K94" s="11">
        <f t="shared" si="37"/>
        <v>0</v>
      </c>
      <c r="M94" s="9">
        <f t="shared" si="30"/>
        <v>0</v>
      </c>
      <c r="N94" s="79"/>
      <c r="O94" s="10">
        <f t="shared" si="38"/>
        <v>0</v>
      </c>
      <c r="P94" s="14"/>
      <c r="Q94" s="10">
        <f t="shared" si="31"/>
        <v>0</v>
      </c>
      <c r="R94" s="10">
        <f t="shared" si="13"/>
        <v>0</v>
      </c>
      <c r="S94" s="13">
        <f t="shared" si="32"/>
        <v>0</v>
      </c>
      <c r="T94" s="11">
        <f t="shared" si="39"/>
        <v>0</v>
      </c>
      <c r="V94" s="9">
        <f t="shared" si="33"/>
        <v>0</v>
      </c>
      <c r="W94" s="79"/>
      <c r="X94" s="10">
        <f t="shared" si="40"/>
        <v>0</v>
      </c>
      <c r="Y94" s="14"/>
      <c r="Z94" s="10">
        <f t="shared" si="34"/>
        <v>0</v>
      </c>
      <c r="AA94" s="10">
        <f t="shared" si="16"/>
        <v>0</v>
      </c>
      <c r="AB94" s="13">
        <f t="shared" si="35"/>
        <v>0</v>
      </c>
      <c r="AC94" s="11">
        <f t="shared" si="41"/>
        <v>0</v>
      </c>
    </row>
    <row r="95" spans="1:29" x14ac:dyDescent="0.2">
      <c r="A95" s="7"/>
      <c r="B95" s="36"/>
      <c r="D95" s="9">
        <f t="shared" si="27"/>
        <v>0</v>
      </c>
      <c r="E95" s="74"/>
      <c r="F95" s="10">
        <f t="shared" si="36"/>
        <v>0</v>
      </c>
      <c r="G95" s="12"/>
      <c r="H95" s="10">
        <f t="shared" si="28"/>
        <v>0</v>
      </c>
      <c r="I95" s="10">
        <f t="shared" si="10"/>
        <v>0</v>
      </c>
      <c r="J95" s="13">
        <f t="shared" si="29"/>
        <v>0</v>
      </c>
      <c r="K95" s="11">
        <f t="shared" si="37"/>
        <v>0</v>
      </c>
      <c r="M95" s="9">
        <f t="shared" si="30"/>
        <v>0</v>
      </c>
      <c r="N95" s="79"/>
      <c r="O95" s="10">
        <f t="shared" si="38"/>
        <v>0</v>
      </c>
      <c r="P95" s="14"/>
      <c r="Q95" s="10">
        <f t="shared" si="31"/>
        <v>0</v>
      </c>
      <c r="R95" s="10">
        <f t="shared" si="13"/>
        <v>0</v>
      </c>
      <c r="S95" s="13">
        <f t="shared" si="32"/>
        <v>0</v>
      </c>
      <c r="T95" s="11">
        <f t="shared" si="39"/>
        <v>0</v>
      </c>
      <c r="V95" s="9">
        <f t="shared" si="33"/>
        <v>0</v>
      </c>
      <c r="W95" s="79"/>
      <c r="X95" s="10">
        <f t="shared" si="40"/>
        <v>0</v>
      </c>
      <c r="Y95" s="14"/>
      <c r="Z95" s="10">
        <f t="shared" si="34"/>
        <v>0</v>
      </c>
      <c r="AA95" s="10">
        <f t="shared" si="16"/>
        <v>0</v>
      </c>
      <c r="AB95" s="13">
        <f t="shared" si="35"/>
        <v>0</v>
      </c>
      <c r="AC95" s="11">
        <f t="shared" si="41"/>
        <v>0</v>
      </c>
    </row>
    <row r="96" spans="1:29" x14ac:dyDescent="0.2">
      <c r="A96" s="7"/>
      <c r="B96" s="36"/>
      <c r="D96" s="9">
        <f t="shared" si="27"/>
        <v>0</v>
      </c>
      <c r="E96" s="74"/>
      <c r="F96" s="10">
        <f t="shared" si="36"/>
        <v>0</v>
      </c>
      <c r="G96" s="12"/>
      <c r="H96" s="10">
        <f t="shared" si="28"/>
        <v>0</v>
      </c>
      <c r="I96" s="10">
        <f t="shared" si="10"/>
        <v>0</v>
      </c>
      <c r="J96" s="13">
        <f t="shared" si="29"/>
        <v>0</v>
      </c>
      <c r="K96" s="11">
        <f t="shared" si="37"/>
        <v>0</v>
      </c>
      <c r="M96" s="9">
        <f t="shared" si="30"/>
        <v>0</v>
      </c>
      <c r="N96" s="79"/>
      <c r="O96" s="10">
        <f t="shared" si="38"/>
        <v>0</v>
      </c>
      <c r="P96" s="14"/>
      <c r="Q96" s="10">
        <f t="shared" si="31"/>
        <v>0</v>
      </c>
      <c r="R96" s="10">
        <f t="shared" si="13"/>
        <v>0</v>
      </c>
      <c r="S96" s="13">
        <f t="shared" si="32"/>
        <v>0</v>
      </c>
      <c r="T96" s="11">
        <f t="shared" si="39"/>
        <v>0</v>
      </c>
      <c r="V96" s="9">
        <f t="shared" si="33"/>
        <v>0</v>
      </c>
      <c r="W96" s="79"/>
      <c r="X96" s="10">
        <f t="shared" si="40"/>
        <v>0</v>
      </c>
      <c r="Y96" s="14"/>
      <c r="Z96" s="10">
        <f t="shared" si="34"/>
        <v>0</v>
      </c>
      <c r="AA96" s="10">
        <f t="shared" si="16"/>
        <v>0</v>
      </c>
      <c r="AB96" s="13">
        <f t="shared" si="35"/>
        <v>0</v>
      </c>
      <c r="AC96" s="11">
        <f t="shared" si="41"/>
        <v>0</v>
      </c>
    </row>
    <row r="97" spans="1:29" x14ac:dyDescent="0.2">
      <c r="A97" s="7"/>
      <c r="B97" s="36"/>
      <c r="D97" s="9">
        <f t="shared" si="27"/>
        <v>0</v>
      </c>
      <c r="E97" s="74"/>
      <c r="F97" s="10">
        <f t="shared" si="36"/>
        <v>0</v>
      </c>
      <c r="G97" s="12"/>
      <c r="H97" s="10">
        <f t="shared" si="28"/>
        <v>0</v>
      </c>
      <c r="I97" s="10">
        <f t="shared" si="10"/>
        <v>0</v>
      </c>
      <c r="J97" s="13">
        <f t="shared" si="29"/>
        <v>0</v>
      </c>
      <c r="K97" s="11">
        <f t="shared" si="37"/>
        <v>0</v>
      </c>
      <c r="M97" s="9">
        <f t="shared" si="30"/>
        <v>0</v>
      </c>
      <c r="N97" s="79"/>
      <c r="O97" s="10">
        <f t="shared" si="38"/>
        <v>0</v>
      </c>
      <c r="P97" s="14"/>
      <c r="Q97" s="10">
        <f t="shared" si="31"/>
        <v>0</v>
      </c>
      <c r="R97" s="10">
        <f t="shared" si="13"/>
        <v>0</v>
      </c>
      <c r="S97" s="13">
        <f t="shared" si="32"/>
        <v>0</v>
      </c>
      <c r="T97" s="11">
        <f t="shared" si="39"/>
        <v>0</v>
      </c>
      <c r="V97" s="9">
        <f t="shared" si="33"/>
        <v>0</v>
      </c>
      <c r="W97" s="79"/>
      <c r="X97" s="10">
        <f t="shared" si="40"/>
        <v>0</v>
      </c>
      <c r="Y97" s="14"/>
      <c r="Z97" s="10">
        <f t="shared" si="34"/>
        <v>0</v>
      </c>
      <c r="AA97" s="10">
        <f t="shared" si="16"/>
        <v>0</v>
      </c>
      <c r="AB97" s="13">
        <f t="shared" si="35"/>
        <v>0</v>
      </c>
      <c r="AC97" s="11">
        <f t="shared" si="41"/>
        <v>0</v>
      </c>
    </row>
    <row r="98" spans="1:29" x14ac:dyDescent="0.2">
      <c r="A98" s="7"/>
      <c r="B98" s="36"/>
      <c r="D98" s="9">
        <f t="shared" si="27"/>
        <v>0</v>
      </c>
      <c r="E98" s="74"/>
      <c r="F98" s="10">
        <f t="shared" si="36"/>
        <v>0</v>
      </c>
      <c r="G98" s="12"/>
      <c r="H98" s="10">
        <f t="shared" si="28"/>
        <v>0</v>
      </c>
      <c r="I98" s="10">
        <f t="shared" si="10"/>
        <v>0</v>
      </c>
      <c r="J98" s="13">
        <f t="shared" si="29"/>
        <v>0</v>
      </c>
      <c r="K98" s="11">
        <f t="shared" si="37"/>
        <v>0</v>
      </c>
      <c r="M98" s="9">
        <f t="shared" si="30"/>
        <v>0</v>
      </c>
      <c r="N98" s="79"/>
      <c r="O98" s="10">
        <f t="shared" si="38"/>
        <v>0</v>
      </c>
      <c r="P98" s="14"/>
      <c r="Q98" s="10">
        <f t="shared" si="31"/>
        <v>0</v>
      </c>
      <c r="R98" s="10">
        <f t="shared" si="13"/>
        <v>0</v>
      </c>
      <c r="S98" s="13">
        <f t="shared" si="32"/>
        <v>0</v>
      </c>
      <c r="T98" s="11">
        <f t="shared" si="39"/>
        <v>0</v>
      </c>
      <c r="V98" s="9">
        <f t="shared" si="33"/>
        <v>0</v>
      </c>
      <c r="W98" s="79"/>
      <c r="X98" s="10">
        <f t="shared" si="40"/>
        <v>0</v>
      </c>
      <c r="Y98" s="14"/>
      <c r="Z98" s="10">
        <f t="shared" si="34"/>
        <v>0</v>
      </c>
      <c r="AA98" s="10">
        <f t="shared" si="16"/>
        <v>0</v>
      </c>
      <c r="AB98" s="13">
        <f t="shared" si="35"/>
        <v>0</v>
      </c>
      <c r="AC98" s="11">
        <f t="shared" si="41"/>
        <v>0</v>
      </c>
    </row>
    <row r="99" spans="1:29" x14ac:dyDescent="0.2">
      <c r="A99" s="7"/>
      <c r="B99" s="36"/>
      <c r="D99" s="9">
        <f t="shared" si="27"/>
        <v>0</v>
      </c>
      <c r="E99" s="74"/>
      <c r="F99" s="10">
        <f t="shared" si="36"/>
        <v>0</v>
      </c>
      <c r="G99" s="12"/>
      <c r="H99" s="10">
        <f t="shared" si="28"/>
        <v>0</v>
      </c>
      <c r="I99" s="10">
        <f t="shared" si="10"/>
        <v>0</v>
      </c>
      <c r="J99" s="13">
        <f t="shared" si="29"/>
        <v>0</v>
      </c>
      <c r="K99" s="11">
        <f t="shared" si="37"/>
        <v>0</v>
      </c>
      <c r="M99" s="9">
        <f t="shared" si="30"/>
        <v>0</v>
      </c>
      <c r="N99" s="79"/>
      <c r="O99" s="10">
        <f t="shared" si="38"/>
        <v>0</v>
      </c>
      <c r="P99" s="14"/>
      <c r="Q99" s="10">
        <f t="shared" si="31"/>
        <v>0</v>
      </c>
      <c r="R99" s="10">
        <f t="shared" si="13"/>
        <v>0</v>
      </c>
      <c r="S99" s="13">
        <f t="shared" si="32"/>
        <v>0</v>
      </c>
      <c r="T99" s="11">
        <f t="shared" si="39"/>
        <v>0</v>
      </c>
      <c r="V99" s="9">
        <f t="shared" si="33"/>
        <v>0</v>
      </c>
      <c r="W99" s="79"/>
      <c r="X99" s="10">
        <f t="shared" si="40"/>
        <v>0</v>
      </c>
      <c r="Y99" s="14"/>
      <c r="Z99" s="10">
        <f t="shared" si="34"/>
        <v>0</v>
      </c>
      <c r="AA99" s="10">
        <f t="shared" si="16"/>
        <v>0</v>
      </c>
      <c r="AB99" s="13">
        <f t="shared" si="35"/>
        <v>0</v>
      </c>
      <c r="AC99" s="11">
        <f t="shared" si="41"/>
        <v>0</v>
      </c>
    </row>
    <row r="100" spans="1:29" x14ac:dyDescent="0.2">
      <c r="A100" s="7"/>
      <c r="B100" s="36"/>
      <c r="D100" s="9">
        <f t="shared" si="27"/>
        <v>0</v>
      </c>
      <c r="E100" s="74"/>
      <c r="F100" s="10">
        <f t="shared" si="36"/>
        <v>0</v>
      </c>
      <c r="G100" s="12"/>
      <c r="H100" s="10">
        <f t="shared" si="28"/>
        <v>0</v>
      </c>
      <c r="I100" s="10">
        <f t="shared" si="10"/>
        <v>0</v>
      </c>
      <c r="J100" s="13">
        <f t="shared" si="29"/>
        <v>0</v>
      </c>
      <c r="K100" s="11">
        <f t="shared" si="37"/>
        <v>0</v>
      </c>
      <c r="M100" s="9">
        <f t="shared" si="30"/>
        <v>0</v>
      </c>
      <c r="N100" s="79"/>
      <c r="O100" s="10">
        <f t="shared" si="38"/>
        <v>0</v>
      </c>
      <c r="P100" s="14"/>
      <c r="Q100" s="10">
        <f t="shared" si="31"/>
        <v>0</v>
      </c>
      <c r="R100" s="10">
        <f t="shared" si="13"/>
        <v>0</v>
      </c>
      <c r="S100" s="13">
        <f t="shared" si="32"/>
        <v>0</v>
      </c>
      <c r="T100" s="11">
        <f t="shared" si="39"/>
        <v>0</v>
      </c>
      <c r="V100" s="9">
        <f t="shared" si="33"/>
        <v>0</v>
      </c>
      <c r="W100" s="79"/>
      <c r="X100" s="10">
        <f t="shared" si="40"/>
        <v>0</v>
      </c>
      <c r="Y100" s="14"/>
      <c r="Z100" s="10">
        <f t="shared" si="34"/>
        <v>0</v>
      </c>
      <c r="AA100" s="10">
        <f t="shared" si="16"/>
        <v>0</v>
      </c>
      <c r="AB100" s="13">
        <f t="shared" si="35"/>
        <v>0</v>
      </c>
      <c r="AC100" s="11">
        <f t="shared" si="41"/>
        <v>0</v>
      </c>
    </row>
    <row r="101" spans="1:29" ht="13.5" thickBot="1" x14ac:dyDescent="0.25">
      <c r="A101" s="7"/>
      <c r="B101" s="16"/>
      <c r="D101" s="17"/>
      <c r="E101" s="75"/>
      <c r="F101" s="10">
        <f t="shared" si="36"/>
        <v>0</v>
      </c>
      <c r="G101" s="20"/>
      <c r="H101" s="18">
        <f t="shared" si="28"/>
        <v>0</v>
      </c>
      <c r="I101" s="18">
        <f t="shared" si="10"/>
        <v>0</v>
      </c>
      <c r="J101" s="21">
        <f t="shared" si="29"/>
        <v>0</v>
      </c>
      <c r="K101" s="19">
        <f t="shared" si="37"/>
        <v>0</v>
      </c>
      <c r="M101" s="17">
        <f t="shared" si="30"/>
        <v>0</v>
      </c>
      <c r="N101" s="80"/>
      <c r="O101" s="10">
        <f t="shared" si="38"/>
        <v>0</v>
      </c>
      <c r="P101" s="22"/>
      <c r="Q101" s="18">
        <f t="shared" si="31"/>
        <v>0</v>
      </c>
      <c r="R101" s="18">
        <f t="shared" si="13"/>
        <v>0</v>
      </c>
      <c r="S101" s="21">
        <f t="shared" si="32"/>
        <v>0</v>
      </c>
      <c r="T101" s="19">
        <f t="shared" si="39"/>
        <v>0</v>
      </c>
      <c r="V101" s="17">
        <f t="shared" si="33"/>
        <v>0</v>
      </c>
      <c r="W101" s="80"/>
      <c r="X101" s="10">
        <f t="shared" si="40"/>
        <v>0</v>
      </c>
      <c r="Y101" s="22"/>
      <c r="Z101" s="18">
        <f t="shared" si="34"/>
        <v>0</v>
      </c>
      <c r="AA101" s="18">
        <f t="shared" si="16"/>
        <v>0</v>
      </c>
      <c r="AB101" s="21">
        <f t="shared" si="35"/>
        <v>0</v>
      </c>
      <c r="AC101" s="19">
        <f t="shared" si="41"/>
        <v>0</v>
      </c>
    </row>
    <row r="102" spans="1:29" s="25" customFormat="1" ht="13.5" thickTop="1" x14ac:dyDescent="0.2">
      <c r="A102" s="23" t="s">
        <v>11</v>
      </c>
      <c r="B102" s="24">
        <f>SUM(B11:B101)</f>
        <v>0</v>
      </c>
      <c r="D102" s="24">
        <f>SUM(D11:D101)</f>
        <v>0</v>
      </c>
      <c r="E102" s="76">
        <f>SUM(E11:E101)</f>
        <v>0</v>
      </c>
      <c r="F102" s="26"/>
      <c r="G102" s="28">
        <f t="shared" ref="G102:I102" si="42">SUM(G11:G101)</f>
        <v>0</v>
      </c>
      <c r="H102" s="26"/>
      <c r="I102" s="26">
        <f t="shared" si="42"/>
        <v>0</v>
      </c>
      <c r="J102" s="29">
        <f>+I102-(D102)-(I2)</f>
        <v>0</v>
      </c>
      <c r="K102" s="27">
        <f t="shared" si="37"/>
        <v>0</v>
      </c>
      <c r="M102" s="24">
        <f>SUM(M11:M101)</f>
        <v>0</v>
      </c>
      <c r="N102" s="81">
        <f>SUM(N11:N101)</f>
        <v>0</v>
      </c>
      <c r="O102" s="26"/>
      <c r="P102" s="26">
        <f t="shared" ref="P102" si="43">SUM(P11:P101)</f>
        <v>0</v>
      </c>
      <c r="Q102" s="26"/>
      <c r="R102" s="26">
        <f>SUM(R11:R101)</f>
        <v>0</v>
      </c>
      <c r="S102" s="26">
        <f>+R102-M102-I2</f>
        <v>0</v>
      </c>
      <c r="T102" s="27">
        <f t="shared" si="39"/>
        <v>0</v>
      </c>
      <c r="V102" s="24">
        <f>SUM(V11:V101)</f>
        <v>0</v>
      </c>
      <c r="W102" s="82"/>
      <c r="X102" s="26"/>
      <c r="Y102" s="26">
        <f t="shared" ref="Y102:AA102" si="44">SUM(Y11:Y101)</f>
        <v>0</v>
      </c>
      <c r="Z102" s="26"/>
      <c r="AA102" s="26">
        <f t="shared" si="44"/>
        <v>0</v>
      </c>
      <c r="AB102" s="29">
        <f>+AA102-V102-I2</f>
        <v>0</v>
      </c>
      <c r="AC102" s="27">
        <f t="shared" si="41"/>
        <v>0</v>
      </c>
    </row>
    <row r="103" spans="1:29" x14ac:dyDescent="0.2">
      <c r="B103" s="30"/>
      <c r="C103" s="30"/>
      <c r="I103" s="31"/>
    </row>
    <row r="104" spans="1:29" x14ac:dyDescent="0.2">
      <c r="F104" s="32"/>
    </row>
    <row r="105" spans="1:29" x14ac:dyDescent="0.2">
      <c r="F105" s="32"/>
    </row>
    <row r="106" spans="1:29" x14ac:dyDescent="0.2">
      <c r="F106" s="32"/>
    </row>
    <row r="107" spans="1:29" x14ac:dyDescent="0.2">
      <c r="F107" s="32"/>
    </row>
    <row r="108" spans="1:29" x14ac:dyDescent="0.2">
      <c r="F108" s="32"/>
    </row>
    <row r="109" spans="1:29" x14ac:dyDescent="0.2">
      <c r="F109" s="32"/>
    </row>
  </sheetData>
  <mergeCells count="8">
    <mergeCell ref="G4:H4"/>
    <mergeCell ref="G2:H2"/>
    <mergeCell ref="G6:H6"/>
    <mergeCell ref="A6:B6"/>
    <mergeCell ref="G8:J8"/>
    <mergeCell ref="P8:S8"/>
    <mergeCell ref="AF9:AI9"/>
    <mergeCell ref="Y8:AB8"/>
  </mergeCells>
  <phoneticPr fontId="18" type="noConversion"/>
  <pageMargins left="0.7" right="0.7" top="0.75" bottom="0.75" header="0.3" footer="0.3"/>
  <pageSetup paperSize="9" scale="98" orientation="landscape" r:id="rId1"/>
  <headerFooter>
    <oddHeader>&amp;L&amp;G&amp;CElaborado por:
 Soluciones Financieras CQ&amp;R&amp;D</oddHeader>
  </headerFooter>
  <colBreaks count="3" manualBreakCount="3">
    <brk id="11" max="1048575" man="1"/>
    <brk id="20" max="1048575" man="1"/>
    <brk id="30" max="1048575" man="1"/>
  </colBreaks>
  <drawing r:id="rId2"/>
  <legacyDrawing r:id="rId3"/>
  <legacyDrawingHF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63B45-2803-47B6-97AB-D6726FC65CBD}">
  <sheetPr>
    <tabColor rgb="FF7030A0"/>
  </sheetPr>
  <dimension ref="A2:AP61"/>
  <sheetViews>
    <sheetView showGridLines="0" zoomScale="120" zoomScaleNormal="120" workbookViewId="0"/>
  </sheetViews>
  <sheetFormatPr defaultColWidth="11.5703125" defaultRowHeight="15" outlineLevelCol="1" x14ac:dyDescent="0.25"/>
  <cols>
    <col min="1" max="1" width="37.28515625" bestFit="1" customWidth="1"/>
    <col min="2" max="2" width="7.140625" style="169" bestFit="1" customWidth="1"/>
    <col min="3" max="3" width="14.28515625" style="172" hidden="1" customWidth="1" outlineLevel="1"/>
    <col min="4" max="5" width="13.7109375" style="172" hidden="1" customWidth="1" outlineLevel="1"/>
    <col min="6" max="8" width="14.5703125" style="172" hidden="1" customWidth="1" outlineLevel="1"/>
    <col min="9" max="14" width="14.5703125" hidden="1" customWidth="1" outlineLevel="1"/>
    <col min="15" max="15" width="15.28515625" style="169" bestFit="1" customWidth="1" collapsed="1"/>
    <col min="16" max="18" width="16.5703125" bestFit="1" customWidth="1" collapsed="1"/>
    <col min="19" max="19" width="16.28515625" bestFit="1" customWidth="1" collapsed="1"/>
    <col min="20" max="16384" width="11.5703125" style="171"/>
  </cols>
  <sheetData>
    <row r="2" spans="1:42" ht="30.75" customHeight="1" x14ac:dyDescent="0.25">
      <c r="A2" s="243"/>
      <c r="B2" s="243"/>
      <c r="C2" s="247" t="s">
        <v>193</v>
      </c>
    </row>
    <row r="3" spans="1:42" x14ac:dyDescent="0.25">
      <c r="AP3" s="176" t="s">
        <v>191</v>
      </c>
    </row>
    <row r="4" spans="1:42" ht="15.75" thickBot="1" x14ac:dyDescent="0.3">
      <c r="C4" s="246" t="s">
        <v>195</v>
      </c>
      <c r="D4" s="246"/>
      <c r="E4" s="246" t="s">
        <v>196</v>
      </c>
      <c r="AP4" s="176"/>
    </row>
    <row r="5" spans="1:42" ht="15.75" thickBot="1" x14ac:dyDescent="0.3">
      <c r="A5" s="23" t="s">
        <v>10</v>
      </c>
      <c r="C5" s="244">
        <f>IF($C$2=$AP$8,'2. Cálculo de Ventas Comercio'!AG12,IF('3. Flujo de caja'!$C$2=$AP$9,'2. Cálculo de Ventas Industria'!AG12," "))</f>
        <v>0</v>
      </c>
      <c r="E5" s="244">
        <f>IF($C$2=$AP$8,'2. Cálculo de Ventas Comercio'!AI12,IF('3. Flujo de caja'!$C$2=$AP$9,'2. Cálculo de Ventas Industria'!AI12," "))</f>
        <v>0</v>
      </c>
      <c r="G5" s="171"/>
      <c r="J5" s="173"/>
      <c r="AP5" s="176"/>
    </row>
    <row r="6" spans="1:42" x14ac:dyDescent="0.25">
      <c r="A6" s="23" t="s">
        <v>58</v>
      </c>
      <c r="C6" s="244">
        <f>IF($C$2=$AP$8,'2. Cálculo de Ventas Comercio'!AG13,IF('3. Flujo de caja'!$C$2=$AP$9,'2. Cálculo de Ventas Industria'!AG13," "))</f>
        <v>0</v>
      </c>
      <c r="E6" s="244">
        <f>IF($C$2=$AP$8,'2. Cálculo de Ventas Comercio'!AI13,IF('3. Flujo de caja'!$C$2=$AP$9,'2. Cálculo de Ventas Industria'!AI13," "))</f>
        <v>0</v>
      </c>
      <c r="AP6" s="176"/>
    </row>
    <row r="7" spans="1:42" x14ac:dyDescent="0.25">
      <c r="A7" s="23" t="s">
        <v>59</v>
      </c>
      <c r="C7" s="244">
        <f>IF($C$2=$AP$8,'2. Cálculo de Ventas Comercio'!AG14,IF('3. Flujo de caja'!$C$2=$AP$9,'2. Cálculo de Ventas Industria'!AG14," "))</f>
        <v>0</v>
      </c>
      <c r="E7" s="244">
        <f>IF($C$2=$AP$8,'2. Cálculo de Ventas Comercio'!AI14,IF('3. Flujo de caja'!$C$2=$AP$9,'2. Cálculo de Ventas Industria'!AI14," "))</f>
        <v>0</v>
      </c>
      <c r="AP7" s="176"/>
    </row>
    <row r="8" spans="1:42" x14ac:dyDescent="0.25">
      <c r="AP8" s="242" t="s">
        <v>192</v>
      </c>
    </row>
    <row r="9" spans="1:42" s="167" customFormat="1" x14ac:dyDescent="0.25">
      <c r="A9" s="165" t="s">
        <v>107</v>
      </c>
      <c r="B9" s="165"/>
      <c r="C9" s="166" t="s">
        <v>108</v>
      </c>
      <c r="D9" s="166" t="s">
        <v>109</v>
      </c>
      <c r="E9" s="166" t="s">
        <v>110</v>
      </c>
      <c r="F9" s="166" t="s">
        <v>111</v>
      </c>
      <c r="G9" s="166" t="s">
        <v>112</v>
      </c>
      <c r="H9" s="166" t="s">
        <v>113</v>
      </c>
      <c r="I9" s="166" t="s">
        <v>114</v>
      </c>
      <c r="J9" s="166" t="s">
        <v>115</v>
      </c>
      <c r="K9" s="166" t="s">
        <v>116</v>
      </c>
      <c r="L9" s="166" t="s">
        <v>117</v>
      </c>
      <c r="M9" s="166" t="s">
        <v>118</v>
      </c>
      <c r="N9" s="166" t="s">
        <v>119</v>
      </c>
      <c r="O9" s="166" t="s">
        <v>120</v>
      </c>
      <c r="P9" s="166" t="s">
        <v>121</v>
      </c>
      <c r="Q9" s="166" t="s">
        <v>122</v>
      </c>
      <c r="R9" s="166" t="s">
        <v>123</v>
      </c>
      <c r="S9" s="166" t="s">
        <v>124</v>
      </c>
      <c r="AP9" s="242" t="s">
        <v>193</v>
      </c>
    </row>
    <row r="10" spans="1:42" x14ac:dyDescent="0.25">
      <c r="A10" s="168" t="s">
        <v>125</v>
      </c>
      <c r="C10" s="170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70"/>
      <c r="P10" s="245"/>
      <c r="Q10" s="245"/>
      <c r="R10" s="245"/>
      <c r="S10" s="245"/>
    </row>
    <row r="11" spans="1:42" x14ac:dyDescent="0.25">
      <c r="A11" s="168" t="s">
        <v>126</v>
      </c>
      <c r="C11" s="172">
        <f>IF(C10=$A$5,$C$5,IF(C10=$A$6,$C$6,IF(C10=$A$7,$C$7,0)))</f>
        <v>0</v>
      </c>
      <c r="D11" s="172">
        <f t="shared" ref="D11:N11" si="0">IF(D10=$A$5,$C$5,IF(D10=$A$6,$C$6,IF(D10=$A$7,$C$7,0)))</f>
        <v>0</v>
      </c>
      <c r="E11" s="172">
        <f t="shared" si="0"/>
        <v>0</v>
      </c>
      <c r="F11" s="172">
        <f t="shared" si="0"/>
        <v>0</v>
      </c>
      <c r="G11" s="172">
        <f t="shared" si="0"/>
        <v>0</v>
      </c>
      <c r="H11" s="172">
        <f t="shared" si="0"/>
        <v>0</v>
      </c>
      <c r="I11" s="172">
        <f t="shared" si="0"/>
        <v>0</v>
      </c>
      <c r="J11" s="172">
        <f t="shared" si="0"/>
        <v>0</v>
      </c>
      <c r="K11" s="172">
        <f t="shared" si="0"/>
        <v>0</v>
      </c>
      <c r="L11" s="172">
        <f t="shared" si="0"/>
        <v>0</v>
      </c>
      <c r="M11" s="172">
        <f t="shared" si="0"/>
        <v>0</v>
      </c>
      <c r="N11" s="172">
        <f t="shared" si="0"/>
        <v>0</v>
      </c>
      <c r="O11" s="175">
        <f>SUM(C11:N11)</f>
        <v>0</v>
      </c>
      <c r="P11" s="172">
        <f>O11*(1+'5. Datos Financieros'!C3)</f>
        <v>0</v>
      </c>
      <c r="Q11" s="172">
        <f>P11*(1+'5. Datos Financieros'!D3)</f>
        <v>0</v>
      </c>
      <c r="R11" s="172">
        <f>Q11*(1+'5. Datos Financieros'!E3)</f>
        <v>0</v>
      </c>
      <c r="S11" s="172">
        <f>R11*(1+'5. Datos Financieros'!F3)</f>
        <v>0</v>
      </c>
    </row>
    <row r="12" spans="1:42" ht="15.75" thickBot="1" x14ac:dyDescent="0.3">
      <c r="I12" s="172"/>
      <c r="J12" s="172"/>
      <c r="K12" s="172"/>
      <c r="L12" s="172"/>
      <c r="M12" s="172"/>
      <c r="N12" s="172"/>
    </row>
    <row r="13" spans="1:42" s="176" customFormat="1" ht="15.75" thickBot="1" x14ac:dyDescent="0.3">
      <c r="A13" s="169" t="s">
        <v>127</v>
      </c>
      <c r="B13" s="169"/>
      <c r="C13" s="173"/>
      <c r="D13" s="174">
        <f>+C61</f>
        <v>0</v>
      </c>
      <c r="E13" s="174">
        <f t="shared" ref="E13:N13" si="1">+D61</f>
        <v>0</v>
      </c>
      <c r="F13" s="174">
        <f t="shared" si="1"/>
        <v>0</v>
      </c>
      <c r="G13" s="174">
        <f t="shared" si="1"/>
        <v>0</v>
      </c>
      <c r="H13" s="174">
        <f t="shared" si="1"/>
        <v>0</v>
      </c>
      <c r="I13" s="174">
        <f t="shared" si="1"/>
        <v>0</v>
      </c>
      <c r="J13" s="174">
        <f t="shared" si="1"/>
        <v>0</v>
      </c>
      <c r="K13" s="174">
        <f t="shared" si="1"/>
        <v>0</v>
      </c>
      <c r="L13" s="174">
        <f t="shared" si="1"/>
        <v>0</v>
      </c>
      <c r="M13" s="174">
        <f t="shared" si="1"/>
        <v>0</v>
      </c>
      <c r="N13" s="174">
        <f t="shared" si="1"/>
        <v>0</v>
      </c>
      <c r="O13" s="175">
        <f>+C13</f>
        <v>0</v>
      </c>
      <c r="P13" s="175">
        <f>+O61</f>
        <v>0</v>
      </c>
      <c r="Q13" s="175">
        <f>+P61</f>
        <v>0</v>
      </c>
      <c r="R13" s="175">
        <f>+Q61</f>
        <v>0</v>
      </c>
      <c r="S13" s="175">
        <f>+R61</f>
        <v>0</v>
      </c>
    </row>
    <row r="14" spans="1:42" x14ac:dyDescent="0.25">
      <c r="I14" s="172"/>
      <c r="J14" s="172"/>
      <c r="K14" s="172"/>
      <c r="L14" s="172"/>
      <c r="M14" s="172"/>
      <c r="N14" s="172"/>
    </row>
    <row r="15" spans="1:42" ht="13.15" customHeight="1" x14ac:dyDescent="0.25">
      <c r="A15" s="177" t="s">
        <v>194</v>
      </c>
      <c r="B15" s="178"/>
      <c r="C15" s="172">
        <f>+C11*$B$15</f>
        <v>0</v>
      </c>
      <c r="D15" s="172">
        <f t="shared" ref="D15:N15" si="2">+D11*$B$15</f>
        <v>0</v>
      </c>
      <c r="E15" s="172">
        <f t="shared" si="2"/>
        <v>0</v>
      </c>
      <c r="F15" s="172">
        <f t="shared" si="2"/>
        <v>0</v>
      </c>
      <c r="G15" s="172">
        <f t="shared" si="2"/>
        <v>0</v>
      </c>
      <c r="H15" s="172">
        <f t="shared" si="2"/>
        <v>0</v>
      </c>
      <c r="I15" s="172">
        <f t="shared" si="2"/>
        <v>0</v>
      </c>
      <c r="J15" s="172">
        <f t="shared" si="2"/>
        <v>0</v>
      </c>
      <c r="K15" s="172">
        <f t="shared" si="2"/>
        <v>0</v>
      </c>
      <c r="L15" s="172">
        <f t="shared" si="2"/>
        <v>0</v>
      </c>
      <c r="M15" s="172">
        <f t="shared" si="2"/>
        <v>0</v>
      </c>
      <c r="N15" s="172">
        <f t="shared" si="2"/>
        <v>0</v>
      </c>
      <c r="O15" s="175">
        <f>SUM(C15:N15)</f>
        <v>0</v>
      </c>
      <c r="P15" s="179">
        <f>+P11*$B$15</f>
        <v>0</v>
      </c>
      <c r="Q15" s="179">
        <f t="shared" ref="Q15:S15" si="3">+Q11*$B$15</f>
        <v>0</v>
      </c>
      <c r="R15" s="179">
        <f t="shared" si="3"/>
        <v>0</v>
      </c>
      <c r="S15" s="179">
        <f t="shared" si="3"/>
        <v>0</v>
      </c>
    </row>
    <row r="16" spans="1:42" ht="13.15" customHeight="1" x14ac:dyDescent="0.25">
      <c r="A16" s="177" t="s">
        <v>128</v>
      </c>
      <c r="B16" s="180"/>
      <c r="C16" s="170" t="str">
        <f>IF(B16="","",(('[3]Recuperación Cartera'!$C4*'[3]Datos Iniciales'!$G$17)*B16))</f>
        <v/>
      </c>
      <c r="D16" s="170" t="str">
        <f>IF(B16="","",(('[3]Recuperación Cartera'!C$3*'[3]Datos Iniciales'!$G$17)*$B16))</f>
        <v/>
      </c>
      <c r="E16" s="170" t="str">
        <f>IF(B16="","",(('[3]Recuperación Cartera'!C$4*'[3]Datos Iniciales'!$G$17)*B16))</f>
        <v/>
      </c>
      <c r="F16" s="170" t="str">
        <f>IF(B16="","",(('[3]Recuperación Cartera'!C$5*'[3]Datos Iniciales'!$G$17)*B16))</f>
        <v/>
      </c>
      <c r="G16" s="170" t="str">
        <f>IF(B16="","",(('[3]Recuperación Cartera'!C$6*'[3]Datos Iniciales'!$G$17)*B16))</f>
        <v/>
      </c>
      <c r="H16" s="170" t="str">
        <f>IF(B16="","",(('[3]Recuperación Cartera'!C$7*'[3]Datos Iniciales'!$G$17)*B16))</f>
        <v/>
      </c>
      <c r="I16" s="170" t="str">
        <f>IF(B16="","",((+'[3]Recuperación Cartera'!C$8*'[3]Datos Iniciales'!$G$17)*B16))</f>
        <v/>
      </c>
      <c r="J16" s="170" t="str">
        <f>IF(B16="","",((+'[3]Recuperación Cartera'!C$9*'[3]Datos Iniciales'!$G$17)*B16))</f>
        <v/>
      </c>
      <c r="K16" s="170" t="str">
        <f>IF(B16="","",(('[3]Recuperación Cartera'!C$10*'[3]Datos Iniciales'!$G$17)*B16))</f>
        <v/>
      </c>
      <c r="L16" s="170" t="str">
        <f>IF(B16="","",((+'[3]Recuperación Cartera'!C$11*'[3]Datos Iniciales'!$G$17)*B16))</f>
        <v/>
      </c>
      <c r="M16" s="170" t="str">
        <f>IF(B16="","",((+'[3]Recuperación Cartera'!C$12*'[3]Datos Iniciales'!$G$17)*B16))</f>
        <v/>
      </c>
      <c r="N16" s="170" t="str">
        <f>IF(B16="","",((+'[3]Recuperación Cartera'!C$13*'[3]Datos Iniciales'!$G$17)*B16))</f>
        <v/>
      </c>
      <c r="O16" s="175">
        <f>SUM(C16:N16)</f>
        <v>0</v>
      </c>
      <c r="P16" s="179"/>
      <c r="Q16" s="179"/>
      <c r="R16" s="179"/>
      <c r="S16" s="179"/>
    </row>
    <row r="17" spans="1:19" x14ac:dyDescent="0.25">
      <c r="A17" s="181" t="s">
        <v>129</v>
      </c>
      <c r="B17" s="182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4">
        <f>SUM(C17:N17)</f>
        <v>0</v>
      </c>
      <c r="P17" s="248"/>
      <c r="Q17" s="248"/>
      <c r="R17" s="248"/>
      <c r="S17" s="248"/>
    </row>
    <row r="18" spans="1:19" s="176" customFormat="1" x14ac:dyDescent="0.25">
      <c r="A18" s="169" t="s">
        <v>130</v>
      </c>
      <c r="B18" s="169"/>
      <c r="C18" s="174">
        <f t="shared" ref="C18:S18" si="4">SUM(C15:C17)</f>
        <v>0</v>
      </c>
      <c r="D18" s="174">
        <f t="shared" si="4"/>
        <v>0</v>
      </c>
      <c r="E18" s="174">
        <f t="shared" si="4"/>
        <v>0</v>
      </c>
      <c r="F18" s="174">
        <f t="shared" si="4"/>
        <v>0</v>
      </c>
      <c r="G18" s="174">
        <f t="shared" si="4"/>
        <v>0</v>
      </c>
      <c r="H18" s="174">
        <f t="shared" si="4"/>
        <v>0</v>
      </c>
      <c r="I18" s="174">
        <f t="shared" si="4"/>
        <v>0</v>
      </c>
      <c r="J18" s="174">
        <f t="shared" si="4"/>
        <v>0</v>
      </c>
      <c r="K18" s="174">
        <f t="shared" si="4"/>
        <v>0</v>
      </c>
      <c r="L18" s="174">
        <f t="shared" si="4"/>
        <v>0</v>
      </c>
      <c r="M18" s="174">
        <f t="shared" si="4"/>
        <v>0</v>
      </c>
      <c r="N18" s="174">
        <f t="shared" si="4"/>
        <v>0</v>
      </c>
      <c r="O18" s="174">
        <f t="shared" si="4"/>
        <v>0</v>
      </c>
      <c r="P18" s="174">
        <f t="shared" si="4"/>
        <v>0</v>
      </c>
      <c r="Q18" s="174">
        <f t="shared" si="4"/>
        <v>0</v>
      </c>
      <c r="R18" s="174">
        <f t="shared" si="4"/>
        <v>0</v>
      </c>
      <c r="S18" s="174">
        <f t="shared" si="4"/>
        <v>0</v>
      </c>
    </row>
    <row r="19" spans="1:19" x14ac:dyDescent="0.25">
      <c r="A19" s="169"/>
      <c r="I19" s="172"/>
      <c r="J19" s="172"/>
      <c r="K19" s="172"/>
      <c r="L19" s="172"/>
      <c r="M19" s="172"/>
      <c r="N19" s="172"/>
    </row>
    <row r="20" spans="1:19" x14ac:dyDescent="0.25">
      <c r="A20" s="177" t="s">
        <v>131</v>
      </c>
      <c r="B20" s="249">
        <f>IF(O20=0,0,(O20/O11))</f>
        <v>0</v>
      </c>
      <c r="C20" s="172">
        <f>IF(C10=$A$5,$E$5,IF(C10=$A$6,$E$6,IF(C10=$A$7,$E$7,0)))</f>
        <v>0</v>
      </c>
      <c r="D20" s="172">
        <f t="shared" ref="D20:N20" si="5">IF(D10=$A$5,$E$5,IF(D10=$A$6,$E$6,IF(D10=$A$7,$E$7,0)))</f>
        <v>0</v>
      </c>
      <c r="E20" s="172">
        <f t="shared" si="5"/>
        <v>0</v>
      </c>
      <c r="F20" s="172">
        <f t="shared" si="5"/>
        <v>0</v>
      </c>
      <c r="G20" s="172">
        <f t="shared" si="5"/>
        <v>0</v>
      </c>
      <c r="H20" s="172">
        <f t="shared" si="5"/>
        <v>0</v>
      </c>
      <c r="I20" s="172">
        <f t="shared" si="5"/>
        <v>0</v>
      </c>
      <c r="J20" s="172">
        <f t="shared" si="5"/>
        <v>0</v>
      </c>
      <c r="K20" s="172">
        <f t="shared" si="5"/>
        <v>0</v>
      </c>
      <c r="L20" s="172">
        <f t="shared" si="5"/>
        <v>0</v>
      </c>
      <c r="M20" s="172">
        <f t="shared" si="5"/>
        <v>0</v>
      </c>
      <c r="N20" s="172">
        <f t="shared" si="5"/>
        <v>0</v>
      </c>
      <c r="O20" s="175">
        <f>SUM(C20:N20)</f>
        <v>0</v>
      </c>
      <c r="P20" s="172">
        <f>+P11*$B$20</f>
        <v>0</v>
      </c>
      <c r="Q20" s="172">
        <f>+Q11*$B$20</f>
        <v>0</v>
      </c>
      <c r="R20" s="172">
        <f>+R11*$B$20</f>
        <v>0</v>
      </c>
      <c r="S20" s="172">
        <f>+S11*$B$20</f>
        <v>0</v>
      </c>
    </row>
    <row r="21" spans="1:19" x14ac:dyDescent="0.25">
      <c r="A21" s="181" t="s">
        <v>132</v>
      </c>
      <c r="B21" s="182"/>
      <c r="C21" s="186">
        <f>+'1. Costos y Gastos Fijos'!$C$33</f>
        <v>0</v>
      </c>
      <c r="D21" s="186">
        <f>+'1. Costos y Gastos Fijos'!$C$33</f>
        <v>0</v>
      </c>
      <c r="E21" s="186">
        <f>+'1. Costos y Gastos Fijos'!$C$33</f>
        <v>0</v>
      </c>
      <c r="F21" s="186">
        <f>+'1. Costos y Gastos Fijos'!$C$33</f>
        <v>0</v>
      </c>
      <c r="G21" s="186">
        <f>+'1. Costos y Gastos Fijos'!$C$33</f>
        <v>0</v>
      </c>
      <c r="H21" s="186">
        <f>+'1. Costos y Gastos Fijos'!$C$33</f>
        <v>0</v>
      </c>
      <c r="I21" s="186">
        <f>+'1. Costos y Gastos Fijos'!$C$33</f>
        <v>0</v>
      </c>
      <c r="J21" s="186">
        <f>+'1. Costos y Gastos Fijos'!$C$33</f>
        <v>0</v>
      </c>
      <c r="K21" s="186">
        <f>+'1. Costos y Gastos Fijos'!$C$33</f>
        <v>0</v>
      </c>
      <c r="L21" s="186">
        <f>+'1. Costos y Gastos Fijos'!$C$33</f>
        <v>0</v>
      </c>
      <c r="M21" s="186">
        <f>+'1. Costos y Gastos Fijos'!$C$33</f>
        <v>0</v>
      </c>
      <c r="N21" s="186">
        <f>+'1. Costos y Gastos Fijos'!$C$33</f>
        <v>0</v>
      </c>
      <c r="O21" s="184">
        <f>SUM(C21:N21)</f>
        <v>0</v>
      </c>
      <c r="P21" s="185">
        <f>+O21*(1+'5. Datos Financieros'!C3)</f>
        <v>0</v>
      </c>
      <c r="Q21" s="185">
        <f>+P21*(1+'5. Datos Financieros'!D3)</f>
        <v>0</v>
      </c>
      <c r="R21" s="185">
        <f>+Q21*(1+'5. Datos Financieros'!E3)</f>
        <v>0</v>
      </c>
      <c r="S21" s="185">
        <f>+R21*(1+'5. Datos Financieros'!F3)</f>
        <v>0</v>
      </c>
    </row>
    <row r="22" spans="1:19" s="176" customFormat="1" x14ac:dyDescent="0.25">
      <c r="A22" s="169" t="s">
        <v>133</v>
      </c>
      <c r="B22" s="169"/>
      <c r="C22" s="174">
        <f>+C20+C21</f>
        <v>0</v>
      </c>
      <c r="D22" s="174">
        <f t="shared" ref="D22:N22" si="6">+D20+D21</f>
        <v>0</v>
      </c>
      <c r="E22" s="174">
        <f t="shared" si="6"/>
        <v>0</v>
      </c>
      <c r="F22" s="174">
        <f t="shared" si="6"/>
        <v>0</v>
      </c>
      <c r="G22" s="174">
        <f t="shared" si="6"/>
        <v>0</v>
      </c>
      <c r="H22" s="174">
        <f t="shared" si="6"/>
        <v>0</v>
      </c>
      <c r="I22" s="174">
        <f t="shared" si="6"/>
        <v>0</v>
      </c>
      <c r="J22" s="174">
        <f t="shared" si="6"/>
        <v>0</v>
      </c>
      <c r="K22" s="174">
        <f t="shared" si="6"/>
        <v>0</v>
      </c>
      <c r="L22" s="174">
        <f t="shared" si="6"/>
        <v>0</v>
      </c>
      <c r="M22" s="174">
        <f t="shared" si="6"/>
        <v>0</v>
      </c>
      <c r="N22" s="174">
        <f t="shared" si="6"/>
        <v>0</v>
      </c>
      <c r="O22" s="174">
        <f>SUM(O20:O21)</f>
        <v>0</v>
      </c>
      <c r="P22" s="174">
        <f>SUM(P20:P21)</f>
        <v>0</v>
      </c>
      <c r="Q22" s="174">
        <f>SUM(Q20:Q21)</f>
        <v>0</v>
      </c>
      <c r="R22" s="174">
        <f>SUM(R20:R21)</f>
        <v>0</v>
      </c>
      <c r="S22" s="174">
        <f>SUM(S20:S21)</f>
        <v>0</v>
      </c>
    </row>
    <row r="23" spans="1:19" s="176" customFormat="1" x14ac:dyDescent="0.25">
      <c r="A23" s="169"/>
      <c r="B23" s="169"/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</row>
    <row r="24" spans="1:19" s="189" customFormat="1" x14ac:dyDescent="0.25">
      <c r="A24" s="187" t="s">
        <v>134</v>
      </c>
      <c r="B24" s="187"/>
      <c r="C24" s="188">
        <f>+C18-C22</f>
        <v>0</v>
      </c>
      <c r="D24" s="188">
        <f t="shared" ref="D24:S24" si="7">+D18-D22</f>
        <v>0</v>
      </c>
      <c r="E24" s="188">
        <f t="shared" si="7"/>
        <v>0</v>
      </c>
      <c r="F24" s="188">
        <f t="shared" si="7"/>
        <v>0</v>
      </c>
      <c r="G24" s="188">
        <f t="shared" si="7"/>
        <v>0</v>
      </c>
      <c r="H24" s="188">
        <f t="shared" si="7"/>
        <v>0</v>
      </c>
      <c r="I24" s="188">
        <f t="shared" si="7"/>
        <v>0</v>
      </c>
      <c r="J24" s="188">
        <f t="shared" si="7"/>
        <v>0</v>
      </c>
      <c r="K24" s="188">
        <f t="shared" si="7"/>
        <v>0</v>
      </c>
      <c r="L24" s="188">
        <f t="shared" si="7"/>
        <v>0</v>
      </c>
      <c r="M24" s="188">
        <f t="shared" si="7"/>
        <v>0</v>
      </c>
      <c r="N24" s="188">
        <f t="shared" si="7"/>
        <v>0</v>
      </c>
      <c r="O24" s="188">
        <f t="shared" si="7"/>
        <v>0</v>
      </c>
      <c r="P24" s="188">
        <f t="shared" si="7"/>
        <v>0</v>
      </c>
      <c r="Q24" s="188">
        <f t="shared" si="7"/>
        <v>0</v>
      </c>
      <c r="R24" s="188">
        <f t="shared" si="7"/>
        <v>0</v>
      </c>
      <c r="S24" s="188">
        <f t="shared" si="7"/>
        <v>0</v>
      </c>
    </row>
    <row r="25" spans="1:19" x14ac:dyDescent="0.25">
      <c r="A25" s="177"/>
      <c r="B25" s="190"/>
      <c r="I25" s="172"/>
      <c r="J25" s="172"/>
      <c r="K25" s="172"/>
      <c r="L25" s="172"/>
      <c r="M25" s="172"/>
      <c r="N25" s="172"/>
      <c r="O25" s="175"/>
      <c r="P25" s="179"/>
      <c r="Q25" s="179"/>
      <c r="R25" s="179"/>
      <c r="S25" s="179"/>
    </row>
    <row r="26" spans="1:19" x14ac:dyDescent="0.25">
      <c r="A26" s="181" t="s">
        <v>135</v>
      </c>
      <c r="B26" s="182"/>
      <c r="C26" s="186">
        <f>+'1. Costos y Gastos Fijos'!$G$33</f>
        <v>0</v>
      </c>
      <c r="D26" s="186">
        <f>+'1. Costos y Gastos Fijos'!$G$33</f>
        <v>0</v>
      </c>
      <c r="E26" s="186">
        <f>+'1. Costos y Gastos Fijos'!$G$33</f>
        <v>0</v>
      </c>
      <c r="F26" s="186">
        <f>+'1. Costos y Gastos Fijos'!$G$33</f>
        <v>0</v>
      </c>
      <c r="G26" s="186">
        <f>+'1. Costos y Gastos Fijos'!$G$33</f>
        <v>0</v>
      </c>
      <c r="H26" s="186">
        <f>+'1. Costos y Gastos Fijos'!$G$33</f>
        <v>0</v>
      </c>
      <c r="I26" s="186">
        <f>+'1. Costos y Gastos Fijos'!$G$33</f>
        <v>0</v>
      </c>
      <c r="J26" s="186">
        <f>+'1. Costos y Gastos Fijos'!$G$33</f>
        <v>0</v>
      </c>
      <c r="K26" s="186">
        <f>+'1. Costos y Gastos Fijos'!$G$33</f>
        <v>0</v>
      </c>
      <c r="L26" s="186">
        <f>+'1. Costos y Gastos Fijos'!$G$33</f>
        <v>0</v>
      </c>
      <c r="M26" s="186">
        <f>+'1. Costos y Gastos Fijos'!$G$33</f>
        <v>0</v>
      </c>
      <c r="N26" s="186">
        <f>+'1. Costos y Gastos Fijos'!$G$33</f>
        <v>0</v>
      </c>
      <c r="O26" s="184">
        <f>SUM(C26:N26)</f>
        <v>0</v>
      </c>
      <c r="P26" s="185">
        <f>+O26*(1+'5. Datos Financieros'!C3)</f>
        <v>0</v>
      </c>
      <c r="Q26" s="185">
        <f>+P26*(1+'5. Datos Financieros'!D3)</f>
        <v>0</v>
      </c>
      <c r="R26" s="185">
        <f>+Q26*(1+'5. Datos Financieros'!E3)</f>
        <v>0</v>
      </c>
      <c r="S26" s="185">
        <f>+R26*(1+'5. Datos Financieros'!F3)</f>
        <v>0</v>
      </c>
    </row>
    <row r="27" spans="1:19" s="176" customFormat="1" x14ac:dyDescent="0.25">
      <c r="A27" s="169" t="s">
        <v>136</v>
      </c>
      <c r="B27" s="169"/>
      <c r="C27" s="174">
        <f>+C26</f>
        <v>0</v>
      </c>
      <c r="D27" s="174">
        <f t="shared" ref="D27:N27" si="8">+D26</f>
        <v>0</v>
      </c>
      <c r="E27" s="174">
        <f t="shared" si="8"/>
        <v>0</v>
      </c>
      <c r="F27" s="174">
        <f t="shared" si="8"/>
        <v>0</v>
      </c>
      <c r="G27" s="174">
        <f t="shared" si="8"/>
        <v>0</v>
      </c>
      <c r="H27" s="174">
        <f t="shared" si="8"/>
        <v>0</v>
      </c>
      <c r="I27" s="174">
        <f t="shared" si="8"/>
        <v>0</v>
      </c>
      <c r="J27" s="174">
        <f t="shared" si="8"/>
        <v>0</v>
      </c>
      <c r="K27" s="174">
        <f t="shared" si="8"/>
        <v>0</v>
      </c>
      <c r="L27" s="174">
        <f t="shared" si="8"/>
        <v>0</v>
      </c>
      <c r="M27" s="174">
        <f t="shared" si="8"/>
        <v>0</v>
      </c>
      <c r="N27" s="174">
        <f t="shared" si="8"/>
        <v>0</v>
      </c>
      <c r="O27" s="174">
        <f>SUM(O26)</f>
        <v>0</v>
      </c>
      <c r="P27" s="174">
        <f>SUM(P26)</f>
        <v>0</v>
      </c>
      <c r="Q27" s="174">
        <f>SUM(Q26)</f>
        <v>0</v>
      </c>
      <c r="R27" s="174">
        <f>SUM(R26)</f>
        <v>0</v>
      </c>
      <c r="S27" s="174">
        <f>SUM(S26)</f>
        <v>0</v>
      </c>
    </row>
    <row r="28" spans="1:19" x14ac:dyDescent="0.25">
      <c r="A28" s="181"/>
      <c r="B28" s="182"/>
      <c r="C28" s="186"/>
      <c r="D28" s="186"/>
      <c r="E28" s="186"/>
      <c r="F28" s="186"/>
      <c r="G28" s="186"/>
      <c r="H28" s="186"/>
      <c r="I28" s="186"/>
      <c r="J28" s="186"/>
      <c r="K28" s="186"/>
      <c r="L28" s="186"/>
      <c r="M28" s="186"/>
      <c r="N28" s="186"/>
      <c r="O28" s="191"/>
      <c r="P28" s="186"/>
      <c r="Q28" s="186"/>
      <c r="R28" s="186"/>
      <c r="S28" s="186"/>
    </row>
    <row r="29" spans="1:19" s="192" customFormat="1" x14ac:dyDescent="0.25">
      <c r="A29" s="187" t="s">
        <v>137</v>
      </c>
      <c r="B29" s="187"/>
      <c r="C29" s="188">
        <f>+C24-C27</f>
        <v>0</v>
      </c>
      <c r="D29" s="188">
        <f t="shared" ref="D29:S29" si="9">+D24-D27</f>
        <v>0</v>
      </c>
      <c r="E29" s="188">
        <f t="shared" si="9"/>
        <v>0</v>
      </c>
      <c r="F29" s="188">
        <f t="shared" si="9"/>
        <v>0</v>
      </c>
      <c r="G29" s="188">
        <f t="shared" si="9"/>
        <v>0</v>
      </c>
      <c r="H29" s="188">
        <f t="shared" si="9"/>
        <v>0</v>
      </c>
      <c r="I29" s="188">
        <f t="shared" si="9"/>
        <v>0</v>
      </c>
      <c r="J29" s="188">
        <f t="shared" si="9"/>
        <v>0</v>
      </c>
      <c r="K29" s="188">
        <f t="shared" si="9"/>
        <v>0</v>
      </c>
      <c r="L29" s="188">
        <f t="shared" si="9"/>
        <v>0</v>
      </c>
      <c r="M29" s="188">
        <f t="shared" si="9"/>
        <v>0</v>
      </c>
      <c r="N29" s="188">
        <f t="shared" si="9"/>
        <v>0</v>
      </c>
      <c r="O29" s="188">
        <f t="shared" si="9"/>
        <v>0</v>
      </c>
      <c r="P29" s="188">
        <f t="shared" si="9"/>
        <v>0</v>
      </c>
      <c r="Q29" s="188">
        <f t="shared" si="9"/>
        <v>0</v>
      </c>
      <c r="R29" s="188">
        <f t="shared" si="9"/>
        <v>0</v>
      </c>
      <c r="S29" s="188">
        <f t="shared" si="9"/>
        <v>0</v>
      </c>
    </row>
    <row r="30" spans="1:19" x14ac:dyDescent="0.25">
      <c r="A30" s="169"/>
      <c r="I30" s="172"/>
      <c r="J30" s="172"/>
      <c r="K30" s="172"/>
      <c r="L30" s="172"/>
      <c r="M30" s="172"/>
      <c r="N30" s="172"/>
    </row>
    <row r="31" spans="1:19" x14ac:dyDescent="0.25">
      <c r="A31" s="193" t="s">
        <v>138</v>
      </c>
      <c r="B31" s="194"/>
      <c r="C31" s="172">
        <f>+'1. Costos y Gastos Fijos'!$G$15</f>
        <v>0</v>
      </c>
      <c r="D31" s="172">
        <f>+'1. Costos y Gastos Fijos'!$G$15</f>
        <v>0</v>
      </c>
      <c r="E31" s="172">
        <f>+'1. Costos y Gastos Fijos'!$G$15</f>
        <v>0</v>
      </c>
      <c r="F31" s="172">
        <f>+'1. Costos y Gastos Fijos'!$G$15</f>
        <v>0</v>
      </c>
      <c r="G31" s="172">
        <f>+'1. Costos y Gastos Fijos'!$G$15</f>
        <v>0</v>
      </c>
      <c r="H31" s="172">
        <f>+'1. Costos y Gastos Fijos'!$G$15</f>
        <v>0</v>
      </c>
      <c r="I31" s="172">
        <f>+'1. Costos y Gastos Fijos'!$G$15</f>
        <v>0</v>
      </c>
      <c r="J31" s="172">
        <f>+'1. Costos y Gastos Fijos'!$G$15</f>
        <v>0</v>
      </c>
      <c r="K31" s="172">
        <f>+'1. Costos y Gastos Fijos'!$G$15</f>
        <v>0</v>
      </c>
      <c r="L31" s="172">
        <f>+'1. Costos y Gastos Fijos'!$G$15</f>
        <v>0</v>
      </c>
      <c r="M31" s="172">
        <f>+'1. Costos y Gastos Fijos'!$G$15</f>
        <v>0</v>
      </c>
      <c r="N31" s="172">
        <f>+'1. Costos y Gastos Fijos'!$G$15</f>
        <v>0</v>
      </c>
      <c r="O31" s="175">
        <f>SUM(C31:N31)</f>
        <v>0</v>
      </c>
      <c r="P31" s="179">
        <f>+O31</f>
        <v>0</v>
      </c>
      <c r="Q31" s="179">
        <f>+O31</f>
        <v>0</v>
      </c>
      <c r="R31" s="179">
        <f>+O31</f>
        <v>0</v>
      </c>
      <c r="S31" s="179">
        <f>+O31</f>
        <v>0</v>
      </c>
    </row>
    <row r="32" spans="1:19" x14ac:dyDescent="0.25">
      <c r="A32" s="193" t="s">
        <v>139</v>
      </c>
      <c r="B32" s="194"/>
      <c r="C32" s="170"/>
      <c r="D32" s="170"/>
      <c r="E32" s="170"/>
      <c r="F32" s="170"/>
      <c r="G32" s="170"/>
      <c r="H32" s="170"/>
      <c r="I32" s="170"/>
      <c r="J32" s="170"/>
      <c r="K32" s="170"/>
      <c r="L32" s="170"/>
      <c r="M32" s="170"/>
      <c r="N32" s="170"/>
      <c r="O32" s="175">
        <f t="shared" ref="O32" si="10">SUM(C32:N32)</f>
        <v>0</v>
      </c>
      <c r="P32" s="179">
        <f>+O32</f>
        <v>0</v>
      </c>
      <c r="Q32" s="179">
        <f>+O32</f>
        <v>0</v>
      </c>
      <c r="R32" s="179">
        <f>+O32</f>
        <v>0</v>
      </c>
      <c r="S32" s="179">
        <f>+O32</f>
        <v>0</v>
      </c>
    </row>
    <row r="33" spans="1:19" ht="15.75" thickBot="1" x14ac:dyDescent="0.3">
      <c r="A33" s="195"/>
      <c r="B33" s="195"/>
      <c r="C33" s="196"/>
      <c r="D33" s="196"/>
      <c r="E33" s="196"/>
      <c r="F33" s="196"/>
      <c r="G33" s="196"/>
      <c r="H33" s="196"/>
      <c r="I33" s="196"/>
      <c r="J33" s="196"/>
      <c r="K33" s="196"/>
      <c r="L33" s="196"/>
      <c r="M33" s="196"/>
      <c r="N33" s="196"/>
      <c r="O33" s="197"/>
      <c r="P33" s="196"/>
      <c r="Q33" s="196"/>
      <c r="R33" s="196"/>
      <c r="S33" s="196"/>
    </row>
    <row r="34" spans="1:19" s="176" customFormat="1" ht="15.75" thickTop="1" x14ac:dyDescent="0.25">
      <c r="A34" s="169" t="s">
        <v>140</v>
      </c>
      <c r="B34" s="169"/>
      <c r="C34" s="174">
        <f>+C29+C31+C32</f>
        <v>0</v>
      </c>
      <c r="D34" s="174">
        <f t="shared" ref="D34:S34" si="11">+D29+D31+D32</f>
        <v>0</v>
      </c>
      <c r="E34" s="174">
        <f t="shared" si="11"/>
        <v>0</v>
      </c>
      <c r="F34" s="174">
        <f t="shared" si="11"/>
        <v>0</v>
      </c>
      <c r="G34" s="174">
        <f t="shared" si="11"/>
        <v>0</v>
      </c>
      <c r="H34" s="174">
        <f t="shared" si="11"/>
        <v>0</v>
      </c>
      <c r="I34" s="174">
        <f t="shared" si="11"/>
        <v>0</v>
      </c>
      <c r="J34" s="174">
        <f t="shared" si="11"/>
        <v>0</v>
      </c>
      <c r="K34" s="174">
        <f t="shared" si="11"/>
        <v>0</v>
      </c>
      <c r="L34" s="174">
        <f t="shared" si="11"/>
        <v>0</v>
      </c>
      <c r="M34" s="174">
        <f t="shared" si="11"/>
        <v>0</v>
      </c>
      <c r="N34" s="174">
        <f t="shared" si="11"/>
        <v>0</v>
      </c>
      <c r="O34" s="174">
        <f t="shared" si="11"/>
        <v>0</v>
      </c>
      <c r="P34" s="174">
        <f t="shared" si="11"/>
        <v>0</v>
      </c>
      <c r="Q34" s="174">
        <f t="shared" si="11"/>
        <v>0</v>
      </c>
      <c r="R34" s="174">
        <f t="shared" si="11"/>
        <v>0</v>
      </c>
      <c r="S34" s="174">
        <f t="shared" si="11"/>
        <v>0</v>
      </c>
    </row>
    <row r="35" spans="1:19" x14ac:dyDescent="0.25">
      <c r="I35" s="172"/>
      <c r="J35" s="172"/>
      <c r="K35" s="172"/>
      <c r="L35" s="172"/>
      <c r="M35" s="172"/>
      <c r="N35" s="172"/>
    </row>
    <row r="36" spans="1:19" x14ac:dyDescent="0.25">
      <c r="A36" s="177" t="s">
        <v>141</v>
      </c>
      <c r="B36" s="190"/>
      <c r="C36" s="170"/>
      <c r="D36" s="170"/>
      <c r="E36" s="170"/>
      <c r="F36" s="170"/>
      <c r="G36" s="170"/>
      <c r="H36" s="170"/>
      <c r="I36" s="170"/>
      <c r="J36" s="170"/>
      <c r="K36" s="170"/>
      <c r="L36" s="170"/>
      <c r="M36" s="170"/>
      <c r="N36" s="170"/>
      <c r="O36" s="175">
        <f>SUM(C36:N36)</f>
        <v>0</v>
      </c>
    </row>
    <row r="37" spans="1:19" x14ac:dyDescent="0.25">
      <c r="A37" s="177" t="s">
        <v>142</v>
      </c>
      <c r="B37" s="190"/>
      <c r="C37" s="170"/>
      <c r="D37" s="170"/>
      <c r="E37" s="170"/>
      <c r="F37" s="170"/>
      <c r="G37" s="170"/>
      <c r="H37" s="170"/>
      <c r="I37" s="170"/>
      <c r="J37" s="170"/>
      <c r="K37" s="170"/>
      <c r="L37" s="170"/>
      <c r="M37" s="170"/>
      <c r="N37" s="170"/>
      <c r="O37" s="175">
        <f t="shared" ref="O37:O39" si="12">SUM(C37:N37)</f>
        <v>0</v>
      </c>
      <c r="P37" s="204"/>
      <c r="Q37" s="204"/>
      <c r="R37" s="204"/>
      <c r="S37" s="204"/>
    </row>
    <row r="38" spans="1:19" x14ac:dyDescent="0.25">
      <c r="A38" s="177" t="s">
        <v>143</v>
      </c>
      <c r="B38" s="190"/>
      <c r="C38" s="170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5">
        <f t="shared" si="12"/>
        <v>0</v>
      </c>
      <c r="P38" s="204"/>
      <c r="Q38" s="204"/>
      <c r="R38" s="204"/>
      <c r="S38" s="204"/>
    </row>
    <row r="39" spans="1:19" ht="15.75" thickBot="1" x14ac:dyDescent="0.3">
      <c r="A39" s="198" t="s">
        <v>144</v>
      </c>
      <c r="B39" s="199"/>
      <c r="C39" s="200"/>
      <c r="D39" s="200"/>
      <c r="E39" s="200"/>
      <c r="F39" s="200"/>
      <c r="G39" s="200"/>
      <c r="H39" s="200"/>
      <c r="I39" s="200"/>
      <c r="J39" s="200"/>
      <c r="K39" s="200"/>
      <c r="L39" s="200"/>
      <c r="M39" s="200"/>
      <c r="N39" s="200"/>
      <c r="O39" s="197">
        <f t="shared" si="12"/>
        <v>0</v>
      </c>
      <c r="P39" s="200"/>
      <c r="Q39" s="200"/>
      <c r="R39" s="200"/>
      <c r="S39" s="200"/>
    </row>
    <row r="40" spans="1:19" s="176" customFormat="1" ht="15.75" thickTop="1" x14ac:dyDescent="0.25">
      <c r="A40" s="169" t="s">
        <v>145</v>
      </c>
      <c r="B40" s="169"/>
      <c r="C40" s="174">
        <f>SUM(C36:C39)</f>
        <v>0</v>
      </c>
      <c r="D40" s="174">
        <f t="shared" ref="D40:S40" si="13">SUM(D36:D39)</f>
        <v>0</v>
      </c>
      <c r="E40" s="174">
        <f t="shared" si="13"/>
        <v>0</v>
      </c>
      <c r="F40" s="174">
        <f t="shared" si="13"/>
        <v>0</v>
      </c>
      <c r="G40" s="174">
        <f t="shared" si="13"/>
        <v>0</v>
      </c>
      <c r="H40" s="174">
        <f t="shared" si="13"/>
        <v>0</v>
      </c>
      <c r="I40" s="174">
        <f t="shared" si="13"/>
        <v>0</v>
      </c>
      <c r="J40" s="174">
        <f t="shared" si="13"/>
        <v>0</v>
      </c>
      <c r="K40" s="174">
        <f t="shared" si="13"/>
        <v>0</v>
      </c>
      <c r="L40" s="174">
        <f t="shared" si="13"/>
        <v>0</v>
      </c>
      <c r="M40" s="174">
        <f t="shared" si="13"/>
        <v>0</v>
      </c>
      <c r="N40" s="174">
        <f t="shared" si="13"/>
        <v>0</v>
      </c>
      <c r="O40" s="174">
        <f t="shared" si="13"/>
        <v>0</v>
      </c>
      <c r="P40" s="174">
        <f t="shared" si="13"/>
        <v>0</v>
      </c>
      <c r="Q40" s="174">
        <f t="shared" si="13"/>
        <v>0</v>
      </c>
      <c r="R40" s="174">
        <f t="shared" si="13"/>
        <v>0</v>
      </c>
      <c r="S40" s="174">
        <f t="shared" si="13"/>
        <v>0</v>
      </c>
    </row>
    <row r="41" spans="1:19" x14ac:dyDescent="0.25">
      <c r="I41" s="172"/>
      <c r="J41" s="172"/>
      <c r="K41" s="172"/>
      <c r="L41" s="172"/>
      <c r="M41" s="172"/>
      <c r="N41" s="172"/>
    </row>
    <row r="42" spans="1:19" x14ac:dyDescent="0.25">
      <c r="A42" s="193" t="s">
        <v>146</v>
      </c>
      <c r="B42" s="194"/>
      <c r="C42" s="170"/>
      <c r="D42" s="170"/>
      <c r="E42" s="170"/>
      <c r="F42" s="170"/>
      <c r="G42" s="170"/>
      <c r="H42" s="170"/>
      <c r="I42" s="170"/>
      <c r="J42" s="170"/>
      <c r="K42" s="170"/>
      <c r="L42" s="170"/>
      <c r="M42" s="170"/>
      <c r="N42" s="170"/>
      <c r="O42" s="175">
        <f>SUM(C42:N42)</f>
        <v>0</v>
      </c>
      <c r="P42" s="204"/>
      <c r="Q42" s="204"/>
      <c r="R42" s="204"/>
      <c r="S42" s="204"/>
    </row>
    <row r="43" spans="1:19" x14ac:dyDescent="0.25">
      <c r="A43" s="193" t="s">
        <v>147</v>
      </c>
      <c r="B43" s="194"/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5">
        <f>SUM(C43:N43)</f>
        <v>0</v>
      </c>
      <c r="P43" s="204"/>
      <c r="Q43" s="204"/>
      <c r="R43" s="204"/>
      <c r="S43" s="204"/>
    </row>
    <row r="44" spans="1:19" ht="15.75" thickBot="1" x14ac:dyDescent="0.3">
      <c r="A44" s="201" t="s">
        <v>148</v>
      </c>
      <c r="B44" s="202"/>
      <c r="C44" s="200"/>
      <c r="D44" s="200"/>
      <c r="E44" s="200"/>
      <c r="F44" s="200"/>
      <c r="G44" s="200"/>
      <c r="H44" s="200"/>
      <c r="I44" s="200"/>
      <c r="J44" s="200"/>
      <c r="K44" s="200"/>
      <c r="L44" s="200"/>
      <c r="M44" s="200"/>
      <c r="N44" s="200"/>
      <c r="O44" s="197">
        <f>SUM(C44:N44)</f>
        <v>0</v>
      </c>
      <c r="P44" s="200"/>
      <c r="Q44" s="200"/>
      <c r="R44" s="200"/>
      <c r="S44" s="200"/>
    </row>
    <row r="45" spans="1:19" s="176" customFormat="1" ht="15.75" thickTop="1" x14ac:dyDescent="0.25">
      <c r="A45" s="169" t="s">
        <v>149</v>
      </c>
      <c r="B45" s="169"/>
      <c r="C45" s="174">
        <f>+C42-C43-C44</f>
        <v>0</v>
      </c>
      <c r="D45" s="174">
        <f t="shared" ref="D45:S45" si="14">+D42-D43-D44</f>
        <v>0</v>
      </c>
      <c r="E45" s="174">
        <f t="shared" si="14"/>
        <v>0</v>
      </c>
      <c r="F45" s="174">
        <f t="shared" si="14"/>
        <v>0</v>
      </c>
      <c r="G45" s="174">
        <f t="shared" si="14"/>
        <v>0</v>
      </c>
      <c r="H45" s="174">
        <f t="shared" si="14"/>
        <v>0</v>
      </c>
      <c r="I45" s="174">
        <f t="shared" si="14"/>
        <v>0</v>
      </c>
      <c r="J45" s="174">
        <f t="shared" si="14"/>
        <v>0</v>
      </c>
      <c r="K45" s="174">
        <f t="shared" si="14"/>
        <v>0</v>
      </c>
      <c r="L45" s="174">
        <f t="shared" si="14"/>
        <v>0</v>
      </c>
      <c r="M45" s="174">
        <f t="shared" si="14"/>
        <v>0</v>
      </c>
      <c r="N45" s="174">
        <f t="shared" si="14"/>
        <v>0</v>
      </c>
      <c r="O45" s="174">
        <f t="shared" si="14"/>
        <v>0</v>
      </c>
      <c r="P45" s="174">
        <f t="shared" si="14"/>
        <v>0</v>
      </c>
      <c r="Q45" s="174">
        <f t="shared" si="14"/>
        <v>0</v>
      </c>
      <c r="R45" s="174">
        <f t="shared" si="14"/>
        <v>0</v>
      </c>
      <c r="S45" s="174">
        <f t="shared" si="14"/>
        <v>0</v>
      </c>
    </row>
    <row r="46" spans="1:19" x14ac:dyDescent="0.25">
      <c r="I46" s="172"/>
      <c r="J46" s="172"/>
      <c r="K46" s="172"/>
      <c r="L46" s="172"/>
      <c r="M46" s="172"/>
      <c r="N46" s="172"/>
    </row>
    <row r="47" spans="1:19" x14ac:dyDescent="0.25">
      <c r="A47" s="193" t="s">
        <v>150</v>
      </c>
      <c r="B47" s="194"/>
      <c r="C47" s="170"/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5">
        <f>SUM(C47:N47)</f>
        <v>0</v>
      </c>
      <c r="P47" s="203"/>
      <c r="Q47" s="203"/>
      <c r="R47" s="203"/>
      <c r="S47" s="203"/>
    </row>
    <row r="48" spans="1:19" x14ac:dyDescent="0.25">
      <c r="A48" s="193" t="s">
        <v>151</v>
      </c>
      <c r="B48" s="194"/>
      <c r="C48" s="170"/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5">
        <f>SUM(C48:N48)</f>
        <v>0</v>
      </c>
      <c r="P48" s="204"/>
      <c r="Q48" s="204"/>
      <c r="R48" s="204"/>
      <c r="S48" s="204"/>
    </row>
    <row r="49" spans="1:19" x14ac:dyDescent="0.25">
      <c r="A49" s="193" t="s">
        <v>152</v>
      </c>
      <c r="B49" s="194"/>
      <c r="C49" s="170"/>
      <c r="D49" s="170"/>
      <c r="E49" s="170"/>
      <c r="F49" s="170"/>
      <c r="G49" s="170"/>
      <c r="H49" s="170"/>
      <c r="I49" s="170"/>
      <c r="J49" s="170"/>
      <c r="K49" s="170"/>
      <c r="L49" s="170"/>
      <c r="M49" s="170"/>
      <c r="N49" s="170"/>
      <c r="O49" s="175">
        <f>SUM(C49:N49)</f>
        <v>0</v>
      </c>
      <c r="P49" s="204"/>
      <c r="Q49" s="204"/>
      <c r="R49" s="204"/>
      <c r="S49" s="204"/>
    </row>
    <row r="50" spans="1:19" ht="15.75" thickBot="1" x14ac:dyDescent="0.3">
      <c r="A50" s="201" t="s">
        <v>153</v>
      </c>
      <c r="B50" s="202"/>
      <c r="C50" s="200"/>
      <c r="D50" s="200"/>
      <c r="E50" s="200"/>
      <c r="F50" s="200"/>
      <c r="G50" s="200"/>
      <c r="H50" s="200"/>
      <c r="I50" s="200"/>
      <c r="J50" s="200"/>
      <c r="K50" s="200"/>
      <c r="L50" s="200"/>
      <c r="M50" s="200"/>
      <c r="N50" s="200"/>
      <c r="O50" s="197">
        <f>SUM(C50:N50)</f>
        <v>0</v>
      </c>
      <c r="P50" s="200"/>
      <c r="Q50" s="200"/>
      <c r="R50" s="200"/>
      <c r="S50" s="200"/>
    </row>
    <row r="51" spans="1:19" s="176" customFormat="1" ht="15.75" thickTop="1" x14ac:dyDescent="0.25">
      <c r="A51" s="169" t="s">
        <v>154</v>
      </c>
      <c r="B51" s="169"/>
      <c r="C51" s="174">
        <f>-C47+C48+C49-C50</f>
        <v>0</v>
      </c>
      <c r="D51" s="174">
        <f t="shared" ref="D51:S51" si="15">-D47+D48+D49-D50</f>
        <v>0</v>
      </c>
      <c r="E51" s="174">
        <f t="shared" si="15"/>
        <v>0</v>
      </c>
      <c r="F51" s="174">
        <f t="shared" si="15"/>
        <v>0</v>
      </c>
      <c r="G51" s="174">
        <f t="shared" si="15"/>
        <v>0</v>
      </c>
      <c r="H51" s="174">
        <f t="shared" si="15"/>
        <v>0</v>
      </c>
      <c r="I51" s="174">
        <f t="shared" si="15"/>
        <v>0</v>
      </c>
      <c r="J51" s="174">
        <f t="shared" si="15"/>
        <v>0</v>
      </c>
      <c r="K51" s="174">
        <f t="shared" si="15"/>
        <v>0</v>
      </c>
      <c r="L51" s="174">
        <f t="shared" si="15"/>
        <v>0</v>
      </c>
      <c r="M51" s="174">
        <f t="shared" si="15"/>
        <v>0</v>
      </c>
      <c r="N51" s="174">
        <f t="shared" si="15"/>
        <v>0</v>
      </c>
      <c r="O51" s="174">
        <f t="shared" si="15"/>
        <v>0</v>
      </c>
      <c r="P51" s="174">
        <f t="shared" si="15"/>
        <v>0</v>
      </c>
      <c r="Q51" s="174">
        <f t="shared" si="15"/>
        <v>0</v>
      </c>
      <c r="R51" s="174">
        <f t="shared" si="15"/>
        <v>0</v>
      </c>
      <c r="S51" s="174">
        <f t="shared" si="15"/>
        <v>0</v>
      </c>
    </row>
    <row r="52" spans="1:19" s="176" customFormat="1" x14ac:dyDescent="0.25">
      <c r="A52" s="169"/>
      <c r="B52" s="169"/>
      <c r="C52" s="174"/>
      <c r="D52" s="174"/>
      <c r="E52" s="174"/>
      <c r="F52" s="174"/>
      <c r="G52" s="174"/>
      <c r="H52" s="174"/>
      <c r="I52" s="174"/>
      <c r="J52" s="174"/>
      <c r="K52" s="174"/>
      <c r="L52" s="174"/>
      <c r="M52" s="174"/>
      <c r="N52" s="174"/>
      <c r="O52" s="169"/>
      <c r="P52" s="169"/>
      <c r="Q52" s="169"/>
      <c r="R52" s="169"/>
      <c r="S52" s="169"/>
    </row>
    <row r="53" spans="1:19" s="192" customFormat="1" x14ac:dyDescent="0.25">
      <c r="A53" s="205" t="s">
        <v>155</v>
      </c>
      <c r="B53" s="205"/>
      <c r="C53" s="206">
        <f>+C34-C40+C45+C51</f>
        <v>0</v>
      </c>
      <c r="D53" s="206">
        <f t="shared" ref="D53:S53" si="16">+D34-D40+D45+D51</f>
        <v>0</v>
      </c>
      <c r="E53" s="206">
        <f t="shared" si="16"/>
        <v>0</v>
      </c>
      <c r="F53" s="206">
        <f t="shared" si="16"/>
        <v>0</v>
      </c>
      <c r="G53" s="206">
        <f t="shared" si="16"/>
        <v>0</v>
      </c>
      <c r="H53" s="206">
        <f t="shared" si="16"/>
        <v>0</v>
      </c>
      <c r="I53" s="206">
        <f t="shared" si="16"/>
        <v>0</v>
      </c>
      <c r="J53" s="206">
        <f t="shared" si="16"/>
        <v>0</v>
      </c>
      <c r="K53" s="206">
        <f t="shared" si="16"/>
        <v>0</v>
      </c>
      <c r="L53" s="206">
        <f t="shared" si="16"/>
        <v>0</v>
      </c>
      <c r="M53" s="206">
        <f t="shared" si="16"/>
        <v>0</v>
      </c>
      <c r="N53" s="206">
        <f t="shared" si="16"/>
        <v>0</v>
      </c>
      <c r="O53" s="206">
        <f t="shared" si="16"/>
        <v>0</v>
      </c>
      <c r="P53" s="206">
        <f t="shared" si="16"/>
        <v>0</v>
      </c>
      <c r="Q53" s="206">
        <f t="shared" si="16"/>
        <v>0</v>
      </c>
      <c r="R53" s="206">
        <f t="shared" si="16"/>
        <v>0</v>
      </c>
      <c r="S53" s="206">
        <f t="shared" si="16"/>
        <v>0</v>
      </c>
    </row>
    <row r="54" spans="1:19" x14ac:dyDescent="0.25">
      <c r="I54" s="172"/>
      <c r="J54" s="172"/>
      <c r="K54" s="172"/>
      <c r="L54" s="172"/>
      <c r="M54" s="172"/>
      <c r="N54" s="172"/>
    </row>
    <row r="55" spans="1:19" x14ac:dyDescent="0.25">
      <c r="A55" s="177" t="s">
        <v>156</v>
      </c>
      <c r="B55" s="178">
        <v>0</v>
      </c>
      <c r="C55" s="170">
        <f t="shared" ref="C55:N55" si="17">IF(C11="",0,(C11*$B$55))</f>
        <v>0</v>
      </c>
      <c r="D55" s="170">
        <f t="shared" si="17"/>
        <v>0</v>
      </c>
      <c r="E55" s="170">
        <f t="shared" si="17"/>
        <v>0</v>
      </c>
      <c r="F55" s="170">
        <f t="shared" si="17"/>
        <v>0</v>
      </c>
      <c r="G55" s="170">
        <f t="shared" si="17"/>
        <v>0</v>
      </c>
      <c r="H55" s="170">
        <f t="shared" si="17"/>
        <v>0</v>
      </c>
      <c r="I55" s="170">
        <f t="shared" si="17"/>
        <v>0</v>
      </c>
      <c r="J55" s="170">
        <f t="shared" si="17"/>
        <v>0</v>
      </c>
      <c r="K55" s="170">
        <f t="shared" si="17"/>
        <v>0</v>
      </c>
      <c r="L55" s="170">
        <f t="shared" si="17"/>
        <v>0</v>
      </c>
      <c r="M55" s="170">
        <f t="shared" si="17"/>
        <v>0</v>
      </c>
      <c r="N55" s="170">
        <f t="shared" si="17"/>
        <v>0</v>
      </c>
      <c r="O55" s="175">
        <f>SUM(C55:N55)</f>
        <v>0</v>
      </c>
      <c r="P55" s="170">
        <f>P11*$B$55</f>
        <v>0</v>
      </c>
      <c r="Q55" s="170">
        <f>Q11*$B$55</f>
        <v>0</v>
      </c>
      <c r="R55" s="170">
        <f>R11*$B$55</f>
        <v>0</v>
      </c>
      <c r="S55" s="170">
        <f>S11*$B$55</f>
        <v>0</v>
      </c>
    </row>
    <row r="56" spans="1:19" ht="15.75" thickBot="1" x14ac:dyDescent="0.3">
      <c r="A56" s="201" t="s">
        <v>157</v>
      </c>
      <c r="B56" s="202"/>
      <c r="C56" s="200"/>
      <c r="D56" s="200"/>
      <c r="E56" s="200"/>
      <c r="F56" s="200"/>
      <c r="G56" s="200"/>
      <c r="H56" s="200"/>
      <c r="I56" s="200"/>
      <c r="J56" s="200"/>
      <c r="K56" s="200"/>
      <c r="L56" s="200"/>
      <c r="M56" s="200"/>
      <c r="N56" s="200"/>
      <c r="O56" s="207">
        <f>SUM(C56:N56)</f>
        <v>0</v>
      </c>
      <c r="P56" s="200"/>
      <c r="Q56" s="200"/>
      <c r="R56" s="200"/>
      <c r="S56" s="200"/>
    </row>
    <row r="57" spans="1:19" s="176" customFormat="1" ht="15.75" thickTop="1" x14ac:dyDescent="0.25">
      <c r="A57" s="169" t="s">
        <v>156</v>
      </c>
      <c r="B57" s="169"/>
      <c r="C57" s="174">
        <f t="shared" ref="C57:S57" si="18">SUM(C55:C56)</f>
        <v>0</v>
      </c>
      <c r="D57" s="174">
        <f t="shared" si="18"/>
        <v>0</v>
      </c>
      <c r="E57" s="174">
        <f t="shared" si="18"/>
        <v>0</v>
      </c>
      <c r="F57" s="174">
        <f t="shared" si="18"/>
        <v>0</v>
      </c>
      <c r="G57" s="174">
        <f t="shared" si="18"/>
        <v>0</v>
      </c>
      <c r="H57" s="174">
        <f t="shared" si="18"/>
        <v>0</v>
      </c>
      <c r="I57" s="174">
        <f t="shared" si="18"/>
        <v>0</v>
      </c>
      <c r="J57" s="174">
        <f t="shared" si="18"/>
        <v>0</v>
      </c>
      <c r="K57" s="174">
        <f t="shared" si="18"/>
        <v>0</v>
      </c>
      <c r="L57" s="174">
        <f t="shared" si="18"/>
        <v>0</v>
      </c>
      <c r="M57" s="174">
        <f t="shared" si="18"/>
        <v>0</v>
      </c>
      <c r="N57" s="174">
        <f t="shared" si="18"/>
        <v>0</v>
      </c>
      <c r="O57" s="174">
        <f t="shared" si="18"/>
        <v>0</v>
      </c>
      <c r="P57" s="174">
        <f t="shared" si="18"/>
        <v>0</v>
      </c>
      <c r="Q57" s="174">
        <f t="shared" si="18"/>
        <v>0</v>
      </c>
      <c r="R57" s="174">
        <f t="shared" si="18"/>
        <v>0</v>
      </c>
      <c r="S57" s="174">
        <f t="shared" si="18"/>
        <v>0</v>
      </c>
    </row>
    <row r="58" spans="1:19" s="176" customFormat="1" x14ac:dyDescent="0.25">
      <c r="A58" s="169"/>
      <c r="B58" s="169"/>
      <c r="C58" s="174"/>
      <c r="D58" s="174"/>
      <c r="E58" s="174"/>
      <c r="F58" s="174"/>
      <c r="G58" s="174"/>
      <c r="H58" s="174"/>
      <c r="I58" s="174"/>
      <c r="J58" s="174"/>
      <c r="K58" s="174"/>
      <c r="L58" s="174"/>
      <c r="M58" s="174"/>
      <c r="N58" s="174"/>
      <c r="O58" s="174"/>
      <c r="P58" s="174"/>
      <c r="Q58" s="174"/>
      <c r="R58" s="174"/>
      <c r="S58" s="174"/>
    </row>
    <row r="59" spans="1:19" s="192" customFormat="1" x14ac:dyDescent="0.25">
      <c r="A59" s="205" t="s">
        <v>158</v>
      </c>
      <c r="B59" s="205"/>
      <c r="C59" s="206">
        <f t="shared" ref="C59:O59" si="19">+C53-C57</f>
        <v>0</v>
      </c>
      <c r="D59" s="206">
        <f t="shared" si="19"/>
        <v>0</v>
      </c>
      <c r="E59" s="206">
        <f t="shared" si="19"/>
        <v>0</v>
      </c>
      <c r="F59" s="206">
        <f t="shared" si="19"/>
        <v>0</v>
      </c>
      <c r="G59" s="206">
        <f t="shared" si="19"/>
        <v>0</v>
      </c>
      <c r="H59" s="206">
        <f t="shared" si="19"/>
        <v>0</v>
      </c>
      <c r="I59" s="206">
        <f t="shared" si="19"/>
        <v>0</v>
      </c>
      <c r="J59" s="206">
        <f t="shared" si="19"/>
        <v>0</v>
      </c>
      <c r="K59" s="206">
        <f t="shared" si="19"/>
        <v>0</v>
      </c>
      <c r="L59" s="206">
        <f t="shared" si="19"/>
        <v>0</v>
      </c>
      <c r="M59" s="206">
        <f t="shared" si="19"/>
        <v>0</v>
      </c>
      <c r="N59" s="206">
        <f t="shared" si="19"/>
        <v>0</v>
      </c>
      <c r="O59" s="206">
        <f t="shared" si="19"/>
        <v>0</v>
      </c>
      <c r="P59" s="206">
        <f t="shared" ref="P59:S59" si="20">+P53-P57</f>
        <v>0</v>
      </c>
      <c r="Q59" s="206">
        <f t="shared" si="20"/>
        <v>0</v>
      </c>
      <c r="R59" s="206">
        <f t="shared" si="20"/>
        <v>0</v>
      </c>
      <c r="S59" s="206">
        <f t="shared" si="20"/>
        <v>0</v>
      </c>
    </row>
    <row r="60" spans="1:19" s="176" customFormat="1" x14ac:dyDescent="0.25">
      <c r="A60" s="169"/>
      <c r="B60" s="169"/>
      <c r="C60" s="174"/>
      <c r="D60" s="174"/>
      <c r="E60" s="174"/>
      <c r="F60" s="174"/>
      <c r="G60" s="174"/>
      <c r="H60" s="174"/>
      <c r="I60" s="174"/>
      <c r="J60" s="174"/>
      <c r="K60" s="174"/>
      <c r="L60" s="174"/>
      <c r="M60" s="174"/>
      <c r="N60" s="174"/>
      <c r="O60" s="169"/>
      <c r="P60" s="169"/>
      <c r="Q60" s="169"/>
      <c r="R60" s="169"/>
      <c r="S60" s="169"/>
    </row>
    <row r="61" spans="1:19" s="192" customFormat="1" x14ac:dyDescent="0.25">
      <c r="A61" s="187" t="s">
        <v>159</v>
      </c>
      <c r="B61" s="187"/>
      <c r="C61" s="188">
        <f>+C13+C59</f>
        <v>0</v>
      </c>
      <c r="D61" s="188">
        <f>+D13+D59</f>
        <v>0</v>
      </c>
      <c r="E61" s="188">
        <f t="shared" ref="E61:N61" si="21">+E13+E59</f>
        <v>0</v>
      </c>
      <c r="F61" s="188">
        <f t="shared" si="21"/>
        <v>0</v>
      </c>
      <c r="G61" s="188">
        <f t="shared" si="21"/>
        <v>0</v>
      </c>
      <c r="H61" s="188">
        <f t="shared" si="21"/>
        <v>0</v>
      </c>
      <c r="I61" s="188">
        <f t="shared" si="21"/>
        <v>0</v>
      </c>
      <c r="J61" s="188">
        <f t="shared" si="21"/>
        <v>0</v>
      </c>
      <c r="K61" s="188">
        <f t="shared" si="21"/>
        <v>0</v>
      </c>
      <c r="L61" s="188">
        <f t="shared" si="21"/>
        <v>0</v>
      </c>
      <c r="M61" s="188">
        <f t="shared" si="21"/>
        <v>0</v>
      </c>
      <c r="N61" s="188">
        <f t="shared" si="21"/>
        <v>0</v>
      </c>
      <c r="O61" s="188">
        <f>+C13+O59</f>
        <v>0</v>
      </c>
      <c r="P61" s="188">
        <f t="shared" ref="P61:S61" si="22">+D13+P59</f>
        <v>0</v>
      </c>
      <c r="Q61" s="188">
        <f t="shared" si="22"/>
        <v>0</v>
      </c>
      <c r="R61" s="188">
        <f t="shared" si="22"/>
        <v>0</v>
      </c>
      <c r="S61" s="188">
        <f t="shared" si="22"/>
        <v>0</v>
      </c>
    </row>
  </sheetData>
  <dataConsolidate/>
  <dataValidations count="2">
    <dataValidation type="list" allowBlank="1" showInputMessage="1" showErrorMessage="1" sqref="C10:N10" xr:uid="{FB3ED7DD-D79B-4B44-BC1F-0EE5284862E7}">
      <formula1>$A$5:$A$7</formula1>
    </dataValidation>
    <dataValidation type="list" allowBlank="1" showInputMessage="1" showErrorMessage="1" sqref="C2" xr:uid="{227BD3F7-A978-466B-A388-2763A9A5CAFA}">
      <formula1>$AP$8:$AP$11</formula1>
    </dataValidation>
  </dataValidations>
  <pageMargins left="0.7" right="0.7" top="0.75" bottom="0.75" header="0.3" footer="0.3"/>
  <pageSetup paperSize="9" orientation="landscape" verticalDpi="300" r:id="rId1"/>
  <headerFooter>
    <oddHeader>&amp;CElaborado por: Carmen Eugenia Quintero Q.
Versión: 1.0 &amp;D</oddHeader>
    <oddFooter>&amp;C&amp;G</oddFooter>
  </headerFooter>
  <drawing r:id="rId2"/>
  <legacyDrawing r:id="rId3"/>
  <legacyDrawingHF r:id="rId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353EF-8040-4626-BA2E-D906445EDB0C}">
  <sheetPr>
    <tabColor rgb="FF92D050"/>
  </sheetPr>
  <dimension ref="B1:F27"/>
  <sheetViews>
    <sheetView showGridLines="0" tabSelected="1" zoomScale="150" zoomScaleNormal="150" workbookViewId="0">
      <selection activeCell="H4" sqref="H4"/>
    </sheetView>
  </sheetViews>
  <sheetFormatPr defaultColWidth="11.42578125" defaultRowHeight="15" x14ac:dyDescent="0.25"/>
  <cols>
    <col min="2" max="2" width="18.85546875" style="212" customWidth="1"/>
    <col min="3" max="3" width="19.28515625" customWidth="1"/>
    <col min="5" max="5" width="18.28515625" customWidth="1"/>
    <col min="6" max="6" width="17.7109375" customWidth="1"/>
  </cols>
  <sheetData>
    <row r="1" spans="2:6" x14ac:dyDescent="0.25">
      <c r="C1" s="209"/>
      <c r="E1" s="208" t="s">
        <v>160</v>
      </c>
    </row>
    <row r="2" spans="2:6" x14ac:dyDescent="0.25">
      <c r="B2" s="208"/>
      <c r="C2" s="209"/>
    </row>
    <row r="3" spans="2:6" x14ac:dyDescent="0.25">
      <c r="E3" s="208" t="s">
        <v>215</v>
      </c>
      <c r="F3" s="208">
        <v>2024</v>
      </c>
    </row>
    <row r="4" spans="2:6" x14ac:dyDescent="0.25">
      <c r="B4" s="279" t="s">
        <v>199</v>
      </c>
      <c r="C4" s="279"/>
      <c r="E4" s="210" t="s">
        <v>161</v>
      </c>
      <c r="F4" s="211">
        <v>4.2900000000000001E-2</v>
      </c>
    </row>
    <row r="5" spans="2:6" ht="15.75" thickBot="1" x14ac:dyDescent="0.3"/>
    <row r="6" spans="2:6" x14ac:dyDescent="0.25">
      <c r="B6" s="213" t="s">
        <v>162</v>
      </c>
      <c r="C6" s="214"/>
      <c r="D6" s="209"/>
      <c r="E6" s="215" t="s">
        <v>162</v>
      </c>
      <c r="F6" s="216">
        <f>+C6</f>
        <v>0</v>
      </c>
    </row>
    <row r="7" spans="2:6" x14ac:dyDescent="0.25">
      <c r="B7" s="217" t="s">
        <v>163</v>
      </c>
      <c r="C7" s="214"/>
      <c r="D7" s="209"/>
      <c r="E7" s="218" t="str">
        <f t="shared" ref="E7:E13" si="0">+B7</f>
        <v>Año tras anterior</v>
      </c>
      <c r="F7" s="219">
        <f t="shared" ref="F7:F13" si="1">+C7</f>
        <v>0</v>
      </c>
    </row>
    <row r="8" spans="2:6" x14ac:dyDescent="0.25">
      <c r="B8" s="217" t="s">
        <v>164</v>
      </c>
      <c r="C8" s="214"/>
      <c r="D8" s="209"/>
      <c r="E8" s="218" t="str">
        <f t="shared" si="0"/>
        <v>Año Anterior</v>
      </c>
      <c r="F8" s="219">
        <f t="shared" si="1"/>
        <v>0</v>
      </c>
    </row>
    <row r="9" spans="2:6" x14ac:dyDescent="0.25">
      <c r="B9" s="217" t="s">
        <v>165</v>
      </c>
      <c r="C9" s="219">
        <f>+'3. Flujo de caja'!O61</f>
        <v>0</v>
      </c>
      <c r="D9" s="209"/>
      <c r="E9" s="218" t="str">
        <f t="shared" si="0"/>
        <v>AÑO 1</v>
      </c>
      <c r="F9" s="219">
        <f t="shared" si="1"/>
        <v>0</v>
      </c>
    </row>
    <row r="10" spans="2:6" x14ac:dyDescent="0.25">
      <c r="B10" s="217" t="s">
        <v>166</v>
      </c>
      <c r="C10" s="219">
        <f>+'3. Flujo de caja'!P61</f>
        <v>0</v>
      </c>
      <c r="D10" s="209"/>
      <c r="E10" s="218" t="str">
        <f t="shared" si="0"/>
        <v>AÑO 2</v>
      </c>
      <c r="F10" s="219">
        <f t="shared" si="1"/>
        <v>0</v>
      </c>
    </row>
    <row r="11" spans="2:6" x14ac:dyDescent="0.25">
      <c r="B11" s="217" t="s">
        <v>167</v>
      </c>
      <c r="C11" s="219">
        <f>+'3. Flujo de caja'!Q61</f>
        <v>0</v>
      </c>
      <c r="D11" s="209"/>
      <c r="E11" s="218" t="str">
        <f t="shared" si="0"/>
        <v>AÑO 3</v>
      </c>
      <c r="F11" s="219">
        <f t="shared" si="1"/>
        <v>0</v>
      </c>
    </row>
    <row r="12" spans="2:6" x14ac:dyDescent="0.25">
      <c r="B12" s="217" t="s">
        <v>168</v>
      </c>
      <c r="C12" s="219">
        <f>+'3. Flujo de caja'!R61</f>
        <v>0</v>
      </c>
      <c r="D12" s="209"/>
      <c r="E12" s="218" t="str">
        <f t="shared" si="0"/>
        <v>AÑO 4</v>
      </c>
      <c r="F12" s="219">
        <f t="shared" si="1"/>
        <v>0</v>
      </c>
    </row>
    <row r="13" spans="2:6" ht="15.75" thickBot="1" x14ac:dyDescent="0.3">
      <c r="B13" s="217" t="s">
        <v>169</v>
      </c>
      <c r="C13" s="219">
        <f>+'3. Flujo de caja'!S61</f>
        <v>0</v>
      </c>
      <c r="D13" s="209"/>
      <c r="E13" s="218" t="str">
        <f t="shared" si="0"/>
        <v>AÑO 5</v>
      </c>
      <c r="F13" s="219">
        <f t="shared" si="1"/>
        <v>0</v>
      </c>
    </row>
    <row r="14" spans="2:6" ht="15.75" thickBot="1" x14ac:dyDescent="0.3">
      <c r="B14" s="220" t="s">
        <v>170</v>
      </c>
      <c r="C14" s="221">
        <f>IF(C6="",0,(IRR(C6:C13)))</f>
        <v>0</v>
      </c>
      <c r="D14" s="209"/>
      <c r="E14" s="220" t="s">
        <v>171</v>
      </c>
      <c r="F14" s="222">
        <f>NPV(F4,F7,F8,F9,F10,F11,F12,F13)</f>
        <v>0</v>
      </c>
    </row>
    <row r="15" spans="2:6" x14ac:dyDescent="0.25">
      <c r="B15" s="223"/>
      <c r="C15" s="209"/>
      <c r="D15" s="209"/>
    </row>
    <row r="16" spans="2:6" ht="15.75" thickBot="1" x14ac:dyDescent="0.3">
      <c r="B16" s="223"/>
      <c r="C16" s="209"/>
      <c r="D16" s="209"/>
      <c r="E16" s="224" t="s">
        <v>172</v>
      </c>
      <c r="F16" s="225">
        <f>+F14+F6</f>
        <v>0</v>
      </c>
    </row>
    <row r="17" spans="2:6" x14ac:dyDescent="0.25">
      <c r="D17" s="209"/>
    </row>
    <row r="18" spans="2:6" x14ac:dyDescent="0.25">
      <c r="D18" s="209"/>
    </row>
    <row r="19" spans="2:6" x14ac:dyDescent="0.25">
      <c r="D19" s="209"/>
    </row>
    <row r="20" spans="2:6" x14ac:dyDescent="0.25">
      <c r="D20" s="209"/>
    </row>
    <row r="21" spans="2:6" x14ac:dyDescent="0.25">
      <c r="D21" s="209"/>
      <c r="E21" s="226"/>
      <c r="F21" s="227"/>
    </row>
    <row r="22" spans="2:6" x14ac:dyDescent="0.25">
      <c r="D22" s="209"/>
      <c r="E22" s="226"/>
      <c r="F22" s="227"/>
    </row>
    <row r="23" spans="2:6" x14ac:dyDescent="0.25">
      <c r="D23" s="209"/>
      <c r="E23" s="226"/>
      <c r="F23" s="227"/>
    </row>
    <row r="24" spans="2:6" x14ac:dyDescent="0.25">
      <c r="D24" s="209"/>
      <c r="E24" s="226"/>
      <c r="F24" s="227"/>
    </row>
    <row r="25" spans="2:6" x14ac:dyDescent="0.25">
      <c r="D25" s="209"/>
      <c r="E25" s="228"/>
      <c r="F25" s="229"/>
    </row>
    <row r="26" spans="2:6" x14ac:dyDescent="0.25">
      <c r="D26" s="209"/>
      <c r="E26" s="230"/>
      <c r="F26" s="227"/>
    </row>
    <row r="27" spans="2:6" x14ac:dyDescent="0.25">
      <c r="B27" s="223"/>
      <c r="C27" s="231"/>
      <c r="D27" s="209"/>
      <c r="E27" s="232"/>
      <c r="F27" s="232"/>
    </row>
  </sheetData>
  <mergeCells count="1">
    <mergeCell ref="B4:C4"/>
  </mergeCells>
  <conditionalFormatting sqref="F9:F13">
    <cfRule type="cellIs" dxfId="0" priority="1" operator="greaterThan">
      <formula>0</formula>
    </cfRule>
  </conditionalFormatting>
  <dataValidations count="1">
    <dataValidation type="whole" errorStyle="warning" operator="lessThanOrEqual" allowBlank="1" showInputMessage="1" showErrorMessage="1" errorTitle="ADVERTENCIA" error="Debes anteponer un signo negativo" promptTitle="VALOR INVERSIÓN" prompt="Incluir el valor con signo Negativo" sqref="C6" xr:uid="{81BCC51D-613B-4D9C-9746-97E0EC3B4878}">
      <formula1>0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D3DBC-CB7C-43B9-988C-00FEEC559948}">
  <dimension ref="A2:L14"/>
  <sheetViews>
    <sheetView showGridLines="0" zoomScale="140" zoomScaleNormal="140" workbookViewId="0"/>
  </sheetViews>
  <sheetFormatPr defaultColWidth="11.42578125" defaultRowHeight="15" x14ac:dyDescent="0.25"/>
  <cols>
    <col min="1" max="1" width="33.28515625" bestFit="1" customWidth="1"/>
    <col min="4" max="4" width="12.140625" bestFit="1" customWidth="1"/>
  </cols>
  <sheetData>
    <row r="2" spans="1:12" ht="18.75" x14ac:dyDescent="0.3">
      <c r="A2" s="255" t="s">
        <v>174</v>
      </c>
      <c r="B2" s="255" t="s">
        <v>165</v>
      </c>
      <c r="C2" s="255" t="s">
        <v>166</v>
      </c>
      <c r="D2" s="255" t="s">
        <v>167</v>
      </c>
      <c r="E2" s="255" t="s">
        <v>168</v>
      </c>
      <c r="F2" s="255" t="s">
        <v>169</v>
      </c>
      <c r="G2" s="255" t="s">
        <v>175</v>
      </c>
      <c r="H2" s="255" t="s">
        <v>176</v>
      </c>
      <c r="I2" s="255" t="s">
        <v>177</v>
      </c>
      <c r="J2" s="255" t="s">
        <v>178</v>
      </c>
      <c r="K2" s="255" t="s">
        <v>179</v>
      </c>
      <c r="L2" s="255" t="s">
        <v>180</v>
      </c>
    </row>
    <row r="3" spans="1:12" x14ac:dyDescent="0.25">
      <c r="A3" s="233" t="s">
        <v>181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</row>
    <row r="4" spans="1:12" x14ac:dyDescent="0.25">
      <c r="A4" s="233" t="s">
        <v>182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</row>
    <row r="5" spans="1:12" x14ac:dyDescent="0.25">
      <c r="A5" s="233" t="s">
        <v>183</v>
      </c>
      <c r="B5" s="235"/>
      <c r="C5" s="235"/>
      <c r="D5" s="235"/>
      <c r="E5" s="235"/>
      <c r="F5" s="235"/>
      <c r="G5" s="235"/>
      <c r="H5" s="235"/>
      <c r="I5" s="235"/>
      <c r="J5" s="235"/>
      <c r="K5" s="235"/>
      <c r="L5" s="235"/>
    </row>
    <row r="6" spans="1:12" x14ac:dyDescent="0.25">
      <c r="A6" s="233" t="s">
        <v>184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</row>
    <row r="7" spans="1:12" x14ac:dyDescent="0.25">
      <c r="A7" s="236" t="s">
        <v>185</v>
      </c>
      <c r="B7" s="237"/>
      <c r="C7" s="237"/>
      <c r="D7" s="237"/>
      <c r="E7" s="237"/>
      <c r="F7" s="237"/>
      <c r="G7" s="237"/>
      <c r="H7" s="237"/>
      <c r="I7" s="237"/>
      <c r="J7" s="237"/>
      <c r="K7" s="237"/>
      <c r="L7" s="237"/>
    </row>
    <row r="8" spans="1:12" x14ac:dyDescent="0.25">
      <c r="A8" s="233" t="s">
        <v>186</v>
      </c>
      <c r="B8" s="238"/>
      <c r="C8" s="239"/>
      <c r="D8" s="239"/>
      <c r="E8" s="239"/>
      <c r="F8" s="239"/>
      <c r="G8" s="239"/>
      <c r="H8" s="239"/>
      <c r="I8" s="239"/>
      <c r="J8" s="239"/>
      <c r="K8" s="239"/>
      <c r="L8" s="239"/>
    </row>
    <row r="9" spans="1:12" x14ac:dyDescent="0.25">
      <c r="A9" s="233" t="s">
        <v>187</v>
      </c>
      <c r="B9" s="238"/>
      <c r="C9" s="239"/>
      <c r="D9" s="239"/>
      <c r="E9" s="239"/>
      <c r="F9" s="239"/>
      <c r="G9" s="239"/>
      <c r="H9" s="239"/>
      <c r="I9" s="239"/>
      <c r="J9" s="239"/>
      <c r="K9" s="239"/>
      <c r="L9" s="239"/>
    </row>
    <row r="10" spans="1:12" x14ac:dyDescent="0.25">
      <c r="A10" s="233" t="s">
        <v>188</v>
      </c>
      <c r="B10" s="240"/>
      <c r="C10" s="240"/>
      <c r="D10" s="240"/>
      <c r="E10" s="240"/>
      <c r="F10" s="240"/>
      <c r="G10" s="240"/>
      <c r="H10" s="240"/>
      <c r="I10" s="240"/>
      <c r="J10" s="240"/>
      <c r="K10" s="240"/>
      <c r="L10" s="240"/>
    </row>
    <row r="11" spans="1:12" x14ac:dyDescent="0.25">
      <c r="A11" s="233" t="s">
        <v>189</v>
      </c>
      <c r="B11" s="240"/>
      <c r="C11" s="240"/>
      <c r="D11" s="240"/>
      <c r="E11" s="240"/>
      <c r="F11" s="240"/>
      <c r="G11" s="240"/>
      <c r="H11" s="240"/>
      <c r="I11" s="240"/>
      <c r="J11" s="240"/>
      <c r="K11" s="240"/>
      <c r="L11" s="240"/>
    </row>
    <row r="12" spans="1:12" x14ac:dyDescent="0.25">
      <c r="A12" s="233" t="s">
        <v>190</v>
      </c>
      <c r="B12" s="240"/>
      <c r="C12" s="240"/>
      <c r="D12" s="240"/>
      <c r="E12" s="240"/>
      <c r="F12" s="240"/>
      <c r="G12" s="240"/>
      <c r="H12" s="240"/>
      <c r="I12" s="240"/>
      <c r="J12" s="240"/>
      <c r="K12" s="240"/>
      <c r="L12" s="240"/>
    </row>
    <row r="14" spans="1:12" x14ac:dyDescent="0.25">
      <c r="A14" s="241"/>
    </row>
  </sheetData>
  <dataValidations count="1">
    <dataValidation type="decimal" errorStyle="information" operator="greaterThan" allowBlank="1" showInputMessage="1" showErrorMessage="1" errorTitle="ADVERTENCIA" error="Incluye el número que corresponde al Porcentaje del IPC" promptTitle="INFLACIÓN" prompt="Debes incluir la proyección de Inflación (IPC) de tu región" sqref="B3:L3" xr:uid="{99BFBD05-BE07-4CF1-B50F-741CE86838AE}">
      <formula1>0</formula1>
    </dataValidation>
  </dataValidation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6050D-8DD8-41B6-861F-BC0DB6B3DF62}">
  <sheetPr>
    <tabColor theme="0" tint="-0.499984740745262"/>
  </sheetPr>
  <dimension ref="A2:M510"/>
  <sheetViews>
    <sheetView showGridLines="0" zoomScale="120" zoomScaleNormal="120" workbookViewId="0"/>
  </sheetViews>
  <sheetFormatPr defaultColWidth="9.28515625" defaultRowHeight="15" x14ac:dyDescent="0.25"/>
  <cols>
    <col min="1" max="1" width="8.28515625" style="37" customWidth="1"/>
    <col min="2" max="2" width="56.28515625" style="37" customWidth="1"/>
    <col min="3" max="3" width="15.7109375" style="107" bestFit="1" customWidth="1"/>
    <col min="4" max="4" width="16.7109375" style="86" customWidth="1"/>
    <col min="5" max="5" width="9.28515625" style="37"/>
    <col min="6" max="6" width="13.85546875" style="37" bestFit="1" customWidth="1"/>
    <col min="7" max="7" width="13.42578125" style="37" bestFit="1" customWidth="1"/>
    <col min="8" max="8" width="12.28515625" style="37" bestFit="1" customWidth="1"/>
    <col min="9" max="9" width="10.7109375" style="37" bestFit="1" customWidth="1"/>
    <col min="10" max="11" width="11.28515625" style="37" bestFit="1" customWidth="1"/>
    <col min="12" max="12" width="9.28515625" style="37"/>
    <col min="13" max="13" width="12.28515625" style="37" bestFit="1" customWidth="1"/>
    <col min="14" max="16384" width="9.28515625" style="37"/>
  </cols>
  <sheetData>
    <row r="2" spans="1:8" x14ac:dyDescent="0.25">
      <c r="C2" s="260"/>
      <c r="D2" s="260"/>
    </row>
    <row r="4" spans="1:8" x14ac:dyDescent="0.25">
      <c r="D4" s="154"/>
    </row>
    <row r="6" spans="1:8" ht="18.600000000000001" customHeight="1" x14ac:dyDescent="0.25"/>
    <row r="7" spans="1:8" ht="15.75" x14ac:dyDescent="0.25">
      <c r="A7" s="280" t="s">
        <v>77</v>
      </c>
      <c r="B7" s="280"/>
      <c r="C7" s="280"/>
      <c r="D7" s="280"/>
    </row>
    <row r="10" spans="1:8" s="53" customFormat="1" ht="30" x14ac:dyDescent="0.25">
      <c r="A10" s="98" t="s">
        <v>78</v>
      </c>
      <c r="B10" s="98" t="s">
        <v>79</v>
      </c>
      <c r="C10" s="98" t="s">
        <v>80</v>
      </c>
      <c r="D10" s="93" t="s">
        <v>104</v>
      </c>
    </row>
    <row r="11" spans="1:8" x14ac:dyDescent="0.25">
      <c r="A11" s="108">
        <v>1</v>
      </c>
      <c r="B11" s="154"/>
      <c r="C11" s="154"/>
      <c r="D11" s="154"/>
      <c r="F11" s="109"/>
    </row>
    <row r="12" spans="1:8" x14ac:dyDescent="0.25">
      <c r="A12" s="108">
        <v>2</v>
      </c>
      <c r="B12" s="154"/>
      <c r="C12" s="154"/>
      <c r="D12" s="154"/>
      <c r="F12" s="109"/>
    </row>
    <row r="13" spans="1:8" x14ac:dyDescent="0.25">
      <c r="A13" s="108">
        <v>3</v>
      </c>
      <c r="B13" s="154"/>
      <c r="C13" s="154"/>
      <c r="D13" s="154"/>
    </row>
    <row r="14" spans="1:8" x14ac:dyDescent="0.25">
      <c r="A14" s="108">
        <v>4</v>
      </c>
      <c r="B14" s="154"/>
      <c r="C14" s="154"/>
      <c r="D14" s="154"/>
    </row>
    <row r="15" spans="1:8" x14ac:dyDescent="0.25">
      <c r="A15" s="108">
        <v>5</v>
      </c>
      <c r="B15" s="154"/>
      <c r="C15" s="154"/>
      <c r="D15" s="154"/>
    </row>
    <row r="16" spans="1:8" x14ac:dyDescent="0.25">
      <c r="A16" s="108">
        <v>6</v>
      </c>
      <c r="B16" s="154"/>
      <c r="C16" s="154"/>
      <c r="D16" s="154"/>
      <c r="H16" s="109"/>
    </row>
    <row r="17" spans="1:6" x14ac:dyDescent="0.25">
      <c r="A17" s="108">
        <v>7</v>
      </c>
      <c r="B17" s="154"/>
      <c r="C17" s="154"/>
      <c r="D17" s="154"/>
    </row>
    <row r="18" spans="1:6" x14ac:dyDescent="0.25">
      <c r="A18" s="108">
        <v>8</v>
      </c>
      <c r="B18" s="154"/>
      <c r="C18" s="154"/>
      <c r="D18" s="154"/>
    </row>
    <row r="19" spans="1:6" x14ac:dyDescent="0.25">
      <c r="A19" s="108">
        <v>9</v>
      </c>
      <c r="B19" s="154"/>
      <c r="C19" s="154"/>
      <c r="D19" s="154"/>
    </row>
    <row r="20" spans="1:6" x14ac:dyDescent="0.25">
      <c r="A20" s="108">
        <v>10</v>
      </c>
      <c r="B20" s="154"/>
      <c r="C20" s="154"/>
      <c r="D20" s="154"/>
    </row>
    <row r="21" spans="1:6" x14ac:dyDescent="0.25">
      <c r="A21" s="108">
        <v>11</v>
      </c>
      <c r="B21" s="154"/>
      <c r="C21" s="154"/>
      <c r="D21" s="154"/>
    </row>
    <row r="22" spans="1:6" x14ac:dyDescent="0.25">
      <c r="A22" s="108">
        <v>12</v>
      </c>
      <c r="B22" s="154"/>
      <c r="C22" s="154"/>
      <c r="D22" s="154"/>
      <c r="F22" s="110"/>
    </row>
    <row r="23" spans="1:6" x14ac:dyDescent="0.25">
      <c r="A23" s="108">
        <v>13</v>
      </c>
      <c r="B23" s="154"/>
      <c r="C23" s="154"/>
      <c r="D23" s="154"/>
    </row>
    <row r="24" spans="1:6" x14ac:dyDescent="0.25">
      <c r="A24" s="108">
        <v>14</v>
      </c>
      <c r="B24" s="154"/>
      <c r="C24" s="154"/>
      <c r="D24" s="154"/>
      <c r="F24" s="110"/>
    </row>
    <row r="25" spans="1:6" x14ac:dyDescent="0.25">
      <c r="A25" s="108">
        <v>15</v>
      </c>
      <c r="B25" s="154"/>
      <c r="C25" s="154"/>
      <c r="D25" s="154"/>
    </row>
    <row r="26" spans="1:6" x14ac:dyDescent="0.25">
      <c r="A26" s="108">
        <v>16</v>
      </c>
      <c r="B26" s="154"/>
      <c r="C26" s="154"/>
      <c r="D26" s="154"/>
      <c r="F26" s="109"/>
    </row>
    <row r="27" spans="1:6" x14ac:dyDescent="0.25">
      <c r="A27" s="108">
        <v>17</v>
      </c>
      <c r="B27" s="154"/>
      <c r="C27" s="154"/>
      <c r="D27" s="154"/>
      <c r="F27" s="110"/>
    </row>
    <row r="28" spans="1:6" x14ac:dyDescent="0.25">
      <c r="A28" s="108">
        <v>18</v>
      </c>
      <c r="B28" s="154"/>
      <c r="C28" s="154"/>
      <c r="D28" s="154"/>
    </row>
    <row r="29" spans="1:6" x14ac:dyDescent="0.25">
      <c r="A29" s="108">
        <v>19</v>
      </c>
      <c r="B29" s="154"/>
      <c r="C29" s="154"/>
      <c r="D29" s="154"/>
    </row>
    <row r="30" spans="1:6" x14ac:dyDescent="0.25">
      <c r="A30" s="108">
        <v>20</v>
      </c>
      <c r="B30" s="154"/>
      <c r="C30" s="154"/>
      <c r="D30" s="154"/>
    </row>
    <row r="31" spans="1:6" x14ac:dyDescent="0.25">
      <c r="A31" s="108">
        <v>21</v>
      </c>
      <c r="B31" s="154"/>
      <c r="C31" s="154"/>
      <c r="D31" s="154"/>
    </row>
    <row r="32" spans="1:6" x14ac:dyDescent="0.25">
      <c r="A32" s="108">
        <v>22</v>
      </c>
      <c r="B32" s="154"/>
      <c r="C32" s="154"/>
      <c r="D32" s="154"/>
    </row>
    <row r="33" spans="1:4" x14ac:dyDescent="0.25">
      <c r="A33" s="108">
        <v>23</v>
      </c>
      <c r="B33" s="154"/>
      <c r="C33" s="154"/>
      <c r="D33" s="154"/>
    </row>
    <row r="34" spans="1:4" x14ac:dyDescent="0.25">
      <c r="A34" s="108">
        <v>24</v>
      </c>
      <c r="B34" s="154"/>
      <c r="C34" s="154"/>
      <c r="D34" s="154"/>
    </row>
    <row r="35" spans="1:4" x14ac:dyDescent="0.25">
      <c r="A35" s="108">
        <v>25</v>
      </c>
      <c r="B35" s="154"/>
      <c r="C35" s="154"/>
      <c r="D35" s="154"/>
    </row>
    <row r="36" spans="1:4" x14ac:dyDescent="0.25">
      <c r="A36" s="108">
        <v>26</v>
      </c>
      <c r="B36" s="154"/>
      <c r="C36" s="154"/>
      <c r="D36" s="154"/>
    </row>
    <row r="37" spans="1:4" x14ac:dyDescent="0.25">
      <c r="A37" s="108">
        <v>27</v>
      </c>
      <c r="B37" s="154"/>
      <c r="C37" s="154"/>
      <c r="D37" s="154"/>
    </row>
    <row r="38" spans="1:4" x14ac:dyDescent="0.25">
      <c r="A38" s="108">
        <v>28</v>
      </c>
      <c r="B38" s="154"/>
      <c r="C38" s="154"/>
      <c r="D38" s="154"/>
    </row>
    <row r="39" spans="1:4" x14ac:dyDescent="0.25">
      <c r="A39" s="108">
        <v>29</v>
      </c>
      <c r="B39" s="154"/>
      <c r="C39" s="154"/>
      <c r="D39" s="154"/>
    </row>
    <row r="40" spans="1:4" x14ac:dyDescent="0.25">
      <c r="A40" s="108">
        <v>30</v>
      </c>
      <c r="B40" s="154"/>
      <c r="C40" s="154"/>
      <c r="D40" s="154"/>
    </row>
    <row r="41" spans="1:4" x14ac:dyDescent="0.25">
      <c r="A41" s="108">
        <v>31</v>
      </c>
      <c r="B41" s="154"/>
      <c r="C41" s="154"/>
      <c r="D41" s="154"/>
    </row>
    <row r="42" spans="1:4" x14ac:dyDescent="0.25">
      <c r="A42" s="108">
        <v>32</v>
      </c>
      <c r="B42" s="154"/>
      <c r="C42" s="154"/>
      <c r="D42" s="154"/>
    </row>
    <row r="43" spans="1:4" x14ac:dyDescent="0.25">
      <c r="A43" s="108">
        <v>33</v>
      </c>
      <c r="B43" s="154"/>
      <c r="C43" s="154"/>
      <c r="D43" s="154"/>
    </row>
    <row r="44" spans="1:4" x14ac:dyDescent="0.25">
      <c r="A44" s="108">
        <v>34</v>
      </c>
      <c r="B44" s="154"/>
      <c r="C44" s="154"/>
      <c r="D44" s="154"/>
    </row>
    <row r="45" spans="1:4" x14ac:dyDescent="0.25">
      <c r="A45" s="108">
        <v>35</v>
      </c>
      <c r="B45" s="154"/>
      <c r="C45" s="154"/>
      <c r="D45" s="154"/>
    </row>
    <row r="46" spans="1:4" x14ac:dyDescent="0.25">
      <c r="A46" s="108">
        <v>36</v>
      </c>
      <c r="B46" s="154"/>
      <c r="C46" s="154"/>
      <c r="D46" s="154"/>
    </row>
    <row r="47" spans="1:4" x14ac:dyDescent="0.25">
      <c r="A47" s="108">
        <v>37</v>
      </c>
      <c r="B47" s="154"/>
      <c r="C47" s="154"/>
      <c r="D47" s="154"/>
    </row>
    <row r="48" spans="1:4" x14ac:dyDescent="0.25">
      <c r="A48" s="108">
        <v>38</v>
      </c>
      <c r="B48" s="154"/>
      <c r="C48" s="154"/>
      <c r="D48" s="154"/>
    </row>
    <row r="49" spans="1:10" x14ac:dyDescent="0.25">
      <c r="A49" s="108">
        <v>39</v>
      </c>
      <c r="B49" s="154"/>
      <c r="C49" s="154"/>
      <c r="D49" s="154"/>
    </row>
    <row r="50" spans="1:10" x14ac:dyDescent="0.25">
      <c r="A50" s="108">
        <v>40</v>
      </c>
      <c r="B50" s="154"/>
      <c r="C50" s="154"/>
      <c r="D50" s="154"/>
    </row>
    <row r="51" spans="1:10" x14ac:dyDescent="0.25">
      <c r="A51" s="108">
        <v>41</v>
      </c>
      <c r="B51" s="154"/>
      <c r="C51" s="154"/>
      <c r="D51" s="154"/>
    </row>
    <row r="52" spans="1:10" x14ac:dyDescent="0.25">
      <c r="A52" s="108">
        <v>42</v>
      </c>
      <c r="B52" s="154"/>
      <c r="C52" s="154"/>
      <c r="D52" s="154"/>
    </row>
    <row r="53" spans="1:10" x14ac:dyDescent="0.25">
      <c r="A53" s="108">
        <v>43</v>
      </c>
      <c r="B53" s="154"/>
      <c r="C53" s="154"/>
      <c r="D53" s="154"/>
    </row>
    <row r="54" spans="1:10" x14ac:dyDescent="0.25">
      <c r="A54" s="108">
        <v>44</v>
      </c>
      <c r="B54" s="154"/>
      <c r="C54" s="154"/>
      <c r="D54" s="154"/>
    </row>
    <row r="55" spans="1:10" x14ac:dyDescent="0.25">
      <c r="A55" s="108">
        <v>45</v>
      </c>
      <c r="B55" s="154"/>
      <c r="C55" s="154"/>
      <c r="D55" s="154"/>
    </row>
    <row r="56" spans="1:10" x14ac:dyDescent="0.25">
      <c r="A56" s="108">
        <v>46</v>
      </c>
      <c r="B56" s="154"/>
      <c r="C56" s="154"/>
      <c r="D56" s="154"/>
    </row>
    <row r="57" spans="1:10" x14ac:dyDescent="0.25">
      <c r="A57" s="108">
        <v>47</v>
      </c>
      <c r="B57" s="154"/>
      <c r="C57" s="154"/>
      <c r="D57" s="154"/>
      <c r="E57" s="111"/>
    </row>
    <row r="58" spans="1:10" x14ac:dyDescent="0.25">
      <c r="A58" s="108">
        <v>48</v>
      </c>
      <c r="B58" s="154"/>
      <c r="C58" s="154"/>
      <c r="D58" s="154"/>
    </row>
    <row r="59" spans="1:10" x14ac:dyDescent="0.25">
      <c r="A59" s="108">
        <v>49</v>
      </c>
      <c r="B59" s="154"/>
      <c r="C59" s="154"/>
      <c r="D59" s="154"/>
      <c r="G59" s="112"/>
      <c r="J59" s="112"/>
    </row>
    <row r="60" spans="1:10" x14ac:dyDescent="0.25">
      <c r="A60" s="108">
        <v>50</v>
      </c>
      <c r="B60" s="154"/>
      <c r="C60" s="154"/>
      <c r="D60" s="154"/>
    </row>
    <row r="61" spans="1:10" x14ac:dyDescent="0.25">
      <c r="A61" s="108">
        <v>51</v>
      </c>
      <c r="B61" s="154"/>
      <c r="C61" s="154"/>
      <c r="D61" s="154"/>
    </row>
    <row r="62" spans="1:10" x14ac:dyDescent="0.25">
      <c r="A62" s="108">
        <v>52</v>
      </c>
      <c r="B62" s="154"/>
      <c r="C62" s="154"/>
      <c r="D62" s="154"/>
    </row>
    <row r="63" spans="1:10" x14ac:dyDescent="0.25">
      <c r="A63" s="108">
        <v>53</v>
      </c>
      <c r="B63" s="154"/>
      <c r="C63" s="154"/>
      <c r="D63" s="154"/>
    </row>
    <row r="64" spans="1:10" x14ac:dyDescent="0.25">
      <c r="A64" s="108">
        <v>54</v>
      </c>
      <c r="B64" s="154"/>
      <c r="C64" s="154"/>
      <c r="D64" s="154"/>
    </row>
    <row r="65" spans="1:7" x14ac:dyDescent="0.25">
      <c r="A65" s="108">
        <v>55</v>
      </c>
      <c r="B65" s="154"/>
      <c r="C65" s="154"/>
      <c r="D65" s="154"/>
    </row>
    <row r="66" spans="1:7" x14ac:dyDescent="0.25">
      <c r="A66" s="108">
        <v>56</v>
      </c>
      <c r="B66" s="154"/>
      <c r="C66" s="154"/>
      <c r="D66" s="154"/>
    </row>
    <row r="67" spans="1:7" x14ac:dyDescent="0.25">
      <c r="A67" s="108">
        <v>57</v>
      </c>
      <c r="B67" s="154"/>
      <c r="C67" s="154"/>
      <c r="D67" s="154"/>
      <c r="F67" s="53"/>
    </row>
    <row r="68" spans="1:7" x14ac:dyDescent="0.25">
      <c r="A68" s="108">
        <v>58</v>
      </c>
      <c r="B68" s="154"/>
      <c r="C68" s="154"/>
      <c r="D68" s="154"/>
      <c r="G68" s="113"/>
    </row>
    <row r="69" spans="1:7" x14ac:dyDescent="0.25">
      <c r="A69" s="108">
        <v>59</v>
      </c>
      <c r="B69" s="154"/>
      <c r="C69" s="154"/>
      <c r="D69" s="154"/>
      <c r="G69" s="113"/>
    </row>
    <row r="70" spans="1:7" x14ac:dyDescent="0.25">
      <c r="A70" s="108">
        <v>60</v>
      </c>
      <c r="B70" s="154"/>
      <c r="C70" s="154"/>
      <c r="D70" s="154"/>
    </row>
    <row r="71" spans="1:7" x14ac:dyDescent="0.25">
      <c r="A71" s="108">
        <v>61</v>
      </c>
      <c r="B71" s="154"/>
      <c r="C71" s="154"/>
      <c r="D71" s="154"/>
      <c r="F71" s="53"/>
    </row>
    <row r="72" spans="1:7" x14ac:dyDescent="0.25">
      <c r="A72" s="108">
        <v>62</v>
      </c>
      <c r="B72" s="154"/>
      <c r="C72" s="154"/>
      <c r="D72" s="154"/>
    </row>
    <row r="73" spans="1:7" x14ac:dyDescent="0.25">
      <c r="A73" s="108">
        <v>63</v>
      </c>
      <c r="B73" s="154"/>
      <c r="C73" s="154"/>
      <c r="D73" s="154"/>
    </row>
    <row r="74" spans="1:7" x14ac:dyDescent="0.25">
      <c r="A74" s="108">
        <v>64</v>
      </c>
      <c r="B74" s="154"/>
      <c r="C74" s="154"/>
      <c r="D74" s="154"/>
      <c r="F74" s="53"/>
    </row>
    <row r="75" spans="1:7" x14ac:dyDescent="0.25">
      <c r="A75" s="108">
        <v>65</v>
      </c>
      <c r="B75" s="154"/>
      <c r="C75" s="154"/>
      <c r="D75" s="154"/>
    </row>
    <row r="76" spans="1:7" x14ac:dyDescent="0.25">
      <c r="A76" s="108">
        <v>66</v>
      </c>
      <c r="B76" s="154"/>
      <c r="C76" s="154"/>
      <c r="D76" s="154"/>
    </row>
    <row r="77" spans="1:7" x14ac:dyDescent="0.25">
      <c r="A77" s="108">
        <v>67</v>
      </c>
      <c r="B77" s="154"/>
      <c r="C77" s="154"/>
      <c r="D77" s="154"/>
    </row>
    <row r="78" spans="1:7" x14ac:dyDescent="0.25">
      <c r="A78" s="108">
        <v>68</v>
      </c>
      <c r="B78" s="154"/>
      <c r="C78" s="154"/>
      <c r="D78" s="154"/>
    </row>
    <row r="79" spans="1:7" x14ac:dyDescent="0.25">
      <c r="A79" s="108">
        <v>69</v>
      </c>
      <c r="B79" s="154"/>
      <c r="C79" s="154"/>
      <c r="D79" s="154"/>
      <c r="F79" s="53"/>
    </row>
    <row r="80" spans="1:7" x14ac:dyDescent="0.25">
      <c r="A80" s="108">
        <v>70</v>
      </c>
      <c r="B80" s="154"/>
      <c r="C80" s="154"/>
      <c r="D80" s="154"/>
      <c r="F80" s="112"/>
    </row>
    <row r="81" spans="1:13" x14ac:dyDescent="0.25">
      <c r="A81" s="108">
        <v>71</v>
      </c>
      <c r="B81" s="154"/>
      <c r="C81" s="154"/>
      <c r="D81" s="154"/>
    </row>
    <row r="82" spans="1:13" x14ac:dyDescent="0.25">
      <c r="A82" s="108">
        <v>72</v>
      </c>
      <c r="B82" s="154"/>
      <c r="C82" s="154"/>
      <c r="D82" s="154"/>
    </row>
    <row r="83" spans="1:13" x14ac:dyDescent="0.25">
      <c r="A83" s="108">
        <v>73</v>
      </c>
      <c r="B83" s="154"/>
      <c r="C83" s="154"/>
      <c r="D83" s="154"/>
    </row>
    <row r="84" spans="1:13" x14ac:dyDescent="0.25">
      <c r="A84" s="108">
        <v>74</v>
      </c>
      <c r="B84" s="154"/>
      <c r="C84" s="154"/>
      <c r="D84" s="154"/>
    </row>
    <row r="85" spans="1:13" x14ac:dyDescent="0.25">
      <c r="A85" s="108">
        <v>75</v>
      </c>
      <c r="B85" s="154"/>
      <c r="C85" s="154"/>
      <c r="D85" s="154"/>
      <c r="K85" s="114"/>
      <c r="M85" s="114"/>
    </row>
    <row r="86" spans="1:13" x14ac:dyDescent="0.25">
      <c r="A86" s="108">
        <v>76</v>
      </c>
      <c r="B86" s="154"/>
      <c r="C86" s="154"/>
      <c r="D86" s="154"/>
    </row>
    <row r="87" spans="1:13" x14ac:dyDescent="0.25">
      <c r="A87" s="108">
        <v>77</v>
      </c>
      <c r="B87" s="154"/>
      <c r="C87" s="154"/>
      <c r="D87" s="154"/>
    </row>
    <row r="88" spans="1:13" x14ac:dyDescent="0.25">
      <c r="A88" s="108">
        <v>78</v>
      </c>
      <c r="B88" s="154"/>
      <c r="C88" s="154"/>
      <c r="D88" s="154"/>
    </row>
    <row r="89" spans="1:13" x14ac:dyDescent="0.25">
      <c r="A89" s="108">
        <v>79</v>
      </c>
      <c r="B89" s="154"/>
      <c r="C89" s="154"/>
      <c r="D89" s="154"/>
    </row>
    <row r="90" spans="1:13" x14ac:dyDescent="0.25">
      <c r="A90" s="108">
        <v>80</v>
      </c>
      <c r="B90" s="154"/>
      <c r="C90" s="154"/>
      <c r="D90" s="154"/>
    </row>
    <row r="91" spans="1:13" x14ac:dyDescent="0.25">
      <c r="A91" s="108">
        <v>81</v>
      </c>
      <c r="B91" s="154"/>
      <c r="C91" s="154"/>
      <c r="D91" s="154"/>
    </row>
    <row r="92" spans="1:13" x14ac:dyDescent="0.25">
      <c r="A92" s="108">
        <v>82</v>
      </c>
      <c r="B92" s="154"/>
      <c r="C92" s="154"/>
      <c r="D92" s="154"/>
    </row>
    <row r="93" spans="1:13" x14ac:dyDescent="0.25">
      <c r="A93" s="108">
        <v>83</v>
      </c>
      <c r="B93" s="154"/>
      <c r="C93" s="154"/>
      <c r="D93" s="154"/>
    </row>
    <row r="94" spans="1:13" x14ac:dyDescent="0.25">
      <c r="A94" s="108">
        <v>84</v>
      </c>
      <c r="B94" s="154"/>
      <c r="C94" s="154"/>
      <c r="D94" s="154"/>
    </row>
    <row r="95" spans="1:13" x14ac:dyDescent="0.25">
      <c r="A95" s="108">
        <v>85</v>
      </c>
      <c r="B95" s="154"/>
      <c r="C95" s="154"/>
      <c r="D95" s="154"/>
    </row>
    <row r="96" spans="1:13" x14ac:dyDescent="0.25">
      <c r="A96" s="108">
        <v>86</v>
      </c>
      <c r="B96" s="154"/>
      <c r="C96" s="154"/>
      <c r="D96" s="154"/>
    </row>
    <row r="97" spans="1:4" x14ac:dyDescent="0.25">
      <c r="A97" s="108">
        <v>87</v>
      </c>
      <c r="B97" s="154"/>
      <c r="C97" s="154"/>
      <c r="D97" s="154"/>
    </row>
    <row r="98" spans="1:4" x14ac:dyDescent="0.25">
      <c r="A98" s="108">
        <v>88</v>
      </c>
      <c r="B98" s="154"/>
      <c r="C98" s="154"/>
      <c r="D98" s="154"/>
    </row>
    <row r="99" spans="1:4" x14ac:dyDescent="0.25">
      <c r="A99" s="108">
        <v>89</v>
      </c>
      <c r="B99" s="154"/>
      <c r="C99" s="154"/>
      <c r="D99" s="154"/>
    </row>
    <row r="100" spans="1:4" x14ac:dyDescent="0.25">
      <c r="A100" s="108">
        <v>90</v>
      </c>
      <c r="B100" s="154"/>
      <c r="C100" s="154"/>
      <c r="D100" s="154"/>
    </row>
    <row r="101" spans="1:4" x14ac:dyDescent="0.25">
      <c r="A101" s="108">
        <v>91</v>
      </c>
      <c r="B101" s="154"/>
      <c r="C101" s="154"/>
      <c r="D101" s="154"/>
    </row>
    <row r="102" spans="1:4" x14ac:dyDescent="0.25">
      <c r="A102" s="108">
        <v>92</v>
      </c>
      <c r="B102" s="154"/>
      <c r="C102" s="154"/>
      <c r="D102" s="154"/>
    </row>
    <row r="103" spans="1:4" x14ac:dyDescent="0.25">
      <c r="A103" s="108">
        <v>93</v>
      </c>
      <c r="B103" s="154"/>
      <c r="C103" s="154"/>
      <c r="D103" s="154"/>
    </row>
    <row r="104" spans="1:4" x14ac:dyDescent="0.25">
      <c r="A104" s="108">
        <v>94</v>
      </c>
      <c r="B104" s="154"/>
      <c r="C104" s="154"/>
      <c r="D104" s="154"/>
    </row>
    <row r="105" spans="1:4" x14ac:dyDescent="0.25">
      <c r="A105" s="108">
        <v>95</v>
      </c>
      <c r="B105" s="154"/>
      <c r="C105" s="154"/>
      <c r="D105" s="154"/>
    </row>
    <row r="106" spans="1:4" x14ac:dyDescent="0.25">
      <c r="A106" s="108">
        <v>96</v>
      </c>
      <c r="B106" s="154"/>
      <c r="C106" s="154"/>
      <c r="D106" s="154"/>
    </row>
    <row r="107" spans="1:4" x14ac:dyDescent="0.25">
      <c r="A107" s="108">
        <v>97</v>
      </c>
      <c r="B107" s="154"/>
      <c r="C107" s="154"/>
      <c r="D107" s="154"/>
    </row>
    <row r="108" spans="1:4" x14ac:dyDescent="0.25">
      <c r="A108" s="108">
        <v>98</v>
      </c>
      <c r="B108" s="154"/>
      <c r="C108" s="154"/>
      <c r="D108" s="154"/>
    </row>
    <row r="109" spans="1:4" x14ac:dyDescent="0.25">
      <c r="A109" s="108">
        <v>99</v>
      </c>
      <c r="B109" s="154"/>
      <c r="C109" s="154"/>
      <c r="D109" s="154"/>
    </row>
    <row r="110" spans="1:4" x14ac:dyDescent="0.25">
      <c r="A110" s="108">
        <v>100</v>
      </c>
      <c r="B110" s="154"/>
      <c r="C110" s="154"/>
      <c r="D110" s="154"/>
    </row>
    <row r="111" spans="1:4" x14ac:dyDescent="0.25">
      <c r="A111" s="108">
        <v>101</v>
      </c>
      <c r="B111" s="154"/>
      <c r="C111" s="154"/>
      <c r="D111" s="154"/>
    </row>
    <row r="112" spans="1:4" x14ac:dyDescent="0.25">
      <c r="A112" s="108">
        <v>102</v>
      </c>
      <c r="B112" s="154"/>
      <c r="C112" s="154"/>
      <c r="D112" s="154"/>
    </row>
    <row r="113" spans="1:4" x14ac:dyDescent="0.25">
      <c r="A113" s="108">
        <v>103</v>
      </c>
      <c r="B113" s="154"/>
      <c r="C113" s="154"/>
      <c r="D113" s="154"/>
    </row>
    <row r="114" spans="1:4" x14ac:dyDescent="0.25">
      <c r="A114" s="108">
        <v>104</v>
      </c>
      <c r="B114" s="154"/>
      <c r="C114" s="154"/>
      <c r="D114" s="154"/>
    </row>
    <row r="115" spans="1:4" x14ac:dyDescent="0.25">
      <c r="A115" s="108">
        <v>105</v>
      </c>
      <c r="B115" s="154"/>
      <c r="C115" s="154"/>
      <c r="D115" s="154"/>
    </row>
    <row r="116" spans="1:4" x14ac:dyDescent="0.25">
      <c r="A116" s="108">
        <v>106</v>
      </c>
      <c r="B116" s="154"/>
      <c r="C116" s="154"/>
      <c r="D116" s="154"/>
    </row>
    <row r="117" spans="1:4" x14ac:dyDescent="0.25">
      <c r="A117" s="108">
        <v>107</v>
      </c>
      <c r="B117" s="154"/>
      <c r="C117" s="154"/>
      <c r="D117" s="154"/>
    </row>
    <row r="118" spans="1:4" x14ac:dyDescent="0.25">
      <c r="A118" s="108">
        <v>108</v>
      </c>
      <c r="B118" s="154"/>
      <c r="C118" s="154"/>
      <c r="D118" s="154"/>
    </row>
    <row r="119" spans="1:4" x14ac:dyDescent="0.25">
      <c r="A119" s="108">
        <v>109</v>
      </c>
      <c r="B119" s="154"/>
      <c r="C119" s="154"/>
      <c r="D119" s="154"/>
    </row>
    <row r="120" spans="1:4" x14ac:dyDescent="0.25">
      <c r="A120" s="108">
        <v>110</v>
      </c>
      <c r="B120" s="154"/>
      <c r="C120" s="154"/>
      <c r="D120" s="154"/>
    </row>
    <row r="121" spans="1:4" x14ac:dyDescent="0.25">
      <c r="A121" s="108">
        <v>111</v>
      </c>
      <c r="B121" s="154"/>
      <c r="C121" s="154"/>
      <c r="D121" s="154"/>
    </row>
    <row r="122" spans="1:4" x14ac:dyDescent="0.25">
      <c r="A122" s="108">
        <v>112</v>
      </c>
      <c r="B122" s="154"/>
      <c r="C122" s="154"/>
      <c r="D122" s="154"/>
    </row>
    <row r="123" spans="1:4" x14ac:dyDescent="0.25">
      <c r="A123" s="108">
        <v>113</v>
      </c>
      <c r="B123" s="154"/>
      <c r="C123" s="154"/>
      <c r="D123" s="154"/>
    </row>
    <row r="124" spans="1:4" x14ac:dyDescent="0.25">
      <c r="A124" s="108">
        <v>114</v>
      </c>
      <c r="B124" s="154"/>
      <c r="C124" s="154"/>
      <c r="D124" s="154"/>
    </row>
    <row r="125" spans="1:4" x14ac:dyDescent="0.25">
      <c r="A125" s="108">
        <v>115</v>
      </c>
      <c r="B125" s="154"/>
      <c r="C125" s="154"/>
      <c r="D125" s="154"/>
    </row>
    <row r="126" spans="1:4" x14ac:dyDescent="0.25">
      <c r="A126" s="108">
        <v>116</v>
      </c>
      <c r="B126" s="154"/>
      <c r="C126" s="154"/>
      <c r="D126" s="154"/>
    </row>
    <row r="127" spans="1:4" x14ac:dyDescent="0.25">
      <c r="A127" s="108">
        <v>117</v>
      </c>
      <c r="B127" s="154"/>
      <c r="C127" s="154"/>
      <c r="D127" s="154"/>
    </row>
    <row r="128" spans="1:4" x14ac:dyDescent="0.25">
      <c r="A128" s="108">
        <v>118</v>
      </c>
      <c r="B128" s="154"/>
      <c r="C128" s="154"/>
      <c r="D128" s="154"/>
    </row>
    <row r="129" spans="1:4" x14ac:dyDescent="0.25">
      <c r="A129" s="108">
        <v>119</v>
      </c>
      <c r="B129" s="154"/>
      <c r="C129" s="154"/>
      <c r="D129" s="154"/>
    </row>
    <row r="130" spans="1:4" x14ac:dyDescent="0.25">
      <c r="A130" s="108">
        <v>120</v>
      </c>
      <c r="B130" s="154"/>
      <c r="C130" s="154"/>
      <c r="D130" s="154"/>
    </row>
    <row r="131" spans="1:4" x14ac:dyDescent="0.25">
      <c r="A131" s="108">
        <v>121</v>
      </c>
      <c r="B131" s="154"/>
      <c r="C131" s="154"/>
      <c r="D131" s="154"/>
    </row>
    <row r="132" spans="1:4" x14ac:dyDescent="0.25">
      <c r="A132" s="108">
        <v>122</v>
      </c>
      <c r="B132" s="154"/>
      <c r="C132" s="154"/>
      <c r="D132" s="154"/>
    </row>
    <row r="133" spans="1:4" x14ac:dyDescent="0.25">
      <c r="A133" s="108">
        <v>123</v>
      </c>
      <c r="B133" s="154"/>
      <c r="C133" s="154"/>
      <c r="D133" s="154"/>
    </row>
    <row r="134" spans="1:4" x14ac:dyDescent="0.25">
      <c r="A134" s="108">
        <v>124</v>
      </c>
      <c r="B134" s="154"/>
      <c r="C134" s="154"/>
      <c r="D134" s="154"/>
    </row>
    <row r="135" spans="1:4" x14ac:dyDescent="0.25">
      <c r="A135" s="108">
        <v>125</v>
      </c>
      <c r="B135" s="154"/>
      <c r="C135" s="154"/>
      <c r="D135" s="154"/>
    </row>
    <row r="136" spans="1:4" x14ac:dyDescent="0.25">
      <c r="A136" s="108">
        <v>126</v>
      </c>
      <c r="B136" s="154"/>
      <c r="C136" s="154"/>
      <c r="D136" s="154"/>
    </row>
    <row r="137" spans="1:4" x14ac:dyDescent="0.25">
      <c r="A137" s="108">
        <v>127</v>
      </c>
      <c r="B137" s="154"/>
      <c r="C137" s="154"/>
      <c r="D137" s="154"/>
    </row>
    <row r="138" spans="1:4" x14ac:dyDescent="0.25">
      <c r="A138" s="108">
        <v>128</v>
      </c>
      <c r="B138" s="154"/>
      <c r="C138" s="154"/>
      <c r="D138" s="154"/>
    </row>
    <row r="139" spans="1:4" x14ac:dyDescent="0.25">
      <c r="A139" s="108">
        <v>129</v>
      </c>
      <c r="B139" s="154"/>
      <c r="C139" s="154"/>
      <c r="D139" s="154"/>
    </row>
    <row r="140" spans="1:4" x14ac:dyDescent="0.25">
      <c r="A140" s="108">
        <v>130</v>
      </c>
      <c r="B140" s="154"/>
      <c r="C140" s="154"/>
      <c r="D140" s="154"/>
    </row>
    <row r="141" spans="1:4" x14ac:dyDescent="0.25">
      <c r="A141" s="108">
        <v>131</v>
      </c>
      <c r="B141" s="154"/>
      <c r="C141" s="154"/>
      <c r="D141" s="154"/>
    </row>
    <row r="142" spans="1:4" x14ac:dyDescent="0.25">
      <c r="A142" s="108">
        <v>132</v>
      </c>
      <c r="B142" s="154"/>
      <c r="C142" s="154"/>
      <c r="D142" s="154"/>
    </row>
    <row r="143" spans="1:4" x14ac:dyDescent="0.25">
      <c r="A143" s="108">
        <v>133</v>
      </c>
      <c r="B143" s="154"/>
      <c r="C143" s="154"/>
      <c r="D143" s="154"/>
    </row>
    <row r="144" spans="1:4" x14ac:dyDescent="0.25">
      <c r="A144" s="108">
        <v>134</v>
      </c>
      <c r="B144" s="154"/>
      <c r="C144" s="154"/>
      <c r="D144" s="154"/>
    </row>
    <row r="145" spans="1:4" x14ac:dyDescent="0.25">
      <c r="A145" s="108">
        <v>135</v>
      </c>
      <c r="B145" s="154"/>
      <c r="C145" s="154"/>
      <c r="D145" s="154"/>
    </row>
    <row r="146" spans="1:4" x14ac:dyDescent="0.25">
      <c r="A146" s="108">
        <v>136</v>
      </c>
      <c r="B146" s="154"/>
      <c r="C146" s="154"/>
      <c r="D146" s="154"/>
    </row>
    <row r="147" spans="1:4" x14ac:dyDescent="0.25">
      <c r="A147" s="108">
        <v>137</v>
      </c>
      <c r="B147" s="154"/>
      <c r="C147" s="154"/>
      <c r="D147" s="154"/>
    </row>
    <row r="148" spans="1:4" x14ac:dyDescent="0.25">
      <c r="A148" s="108">
        <v>138</v>
      </c>
      <c r="B148" s="154"/>
      <c r="C148" s="154"/>
      <c r="D148" s="154"/>
    </row>
    <row r="149" spans="1:4" x14ac:dyDescent="0.25">
      <c r="A149" s="108">
        <v>139</v>
      </c>
      <c r="B149" s="154"/>
      <c r="C149" s="154"/>
      <c r="D149" s="154"/>
    </row>
    <row r="150" spans="1:4" x14ac:dyDescent="0.25">
      <c r="A150" s="108">
        <v>140</v>
      </c>
      <c r="B150" s="154"/>
      <c r="C150" s="154"/>
      <c r="D150" s="154"/>
    </row>
    <row r="151" spans="1:4" x14ac:dyDescent="0.25">
      <c r="A151" s="108">
        <v>141</v>
      </c>
      <c r="B151" s="154"/>
      <c r="C151" s="154"/>
      <c r="D151" s="154"/>
    </row>
    <row r="152" spans="1:4" x14ac:dyDescent="0.25">
      <c r="A152" s="108">
        <v>142</v>
      </c>
      <c r="B152" s="154"/>
      <c r="C152" s="154"/>
      <c r="D152" s="154"/>
    </row>
    <row r="153" spans="1:4" x14ac:dyDescent="0.25">
      <c r="A153" s="108">
        <v>143</v>
      </c>
      <c r="B153" s="154"/>
      <c r="C153" s="154"/>
      <c r="D153" s="154"/>
    </row>
    <row r="154" spans="1:4" x14ac:dyDescent="0.25">
      <c r="A154" s="108">
        <v>144</v>
      </c>
      <c r="B154" s="154"/>
      <c r="C154" s="154"/>
      <c r="D154" s="154"/>
    </row>
    <row r="155" spans="1:4" x14ac:dyDescent="0.25">
      <c r="A155" s="108">
        <v>145</v>
      </c>
      <c r="B155" s="154"/>
      <c r="C155" s="154"/>
      <c r="D155" s="154"/>
    </row>
    <row r="156" spans="1:4" x14ac:dyDescent="0.25">
      <c r="A156" s="108">
        <v>146</v>
      </c>
      <c r="B156" s="154"/>
      <c r="C156" s="154"/>
      <c r="D156" s="154"/>
    </row>
    <row r="157" spans="1:4" x14ac:dyDescent="0.25">
      <c r="A157" s="108">
        <v>147</v>
      </c>
      <c r="B157" s="154"/>
      <c r="C157" s="154"/>
      <c r="D157" s="154"/>
    </row>
    <row r="158" spans="1:4" x14ac:dyDescent="0.25">
      <c r="A158" s="108">
        <v>148</v>
      </c>
      <c r="B158" s="154"/>
      <c r="C158" s="154"/>
      <c r="D158" s="154"/>
    </row>
    <row r="159" spans="1:4" x14ac:dyDescent="0.25">
      <c r="A159" s="108">
        <v>149</v>
      </c>
      <c r="B159" s="154"/>
      <c r="C159" s="154"/>
      <c r="D159" s="154"/>
    </row>
    <row r="160" spans="1:4" x14ac:dyDescent="0.25">
      <c r="A160" s="108">
        <v>150</v>
      </c>
      <c r="B160" s="154"/>
      <c r="C160" s="154"/>
      <c r="D160" s="154"/>
    </row>
    <row r="161" spans="1:4" x14ac:dyDescent="0.25">
      <c r="A161" s="108">
        <v>151</v>
      </c>
      <c r="B161" s="154"/>
      <c r="C161" s="154"/>
      <c r="D161" s="154"/>
    </row>
    <row r="162" spans="1:4" x14ac:dyDescent="0.25">
      <c r="A162" s="108">
        <v>152</v>
      </c>
      <c r="B162" s="154"/>
      <c r="C162" s="154"/>
      <c r="D162" s="154"/>
    </row>
    <row r="163" spans="1:4" x14ac:dyDescent="0.25">
      <c r="A163" s="108">
        <v>153</v>
      </c>
      <c r="B163" s="154"/>
      <c r="C163" s="154"/>
      <c r="D163" s="154"/>
    </row>
    <row r="164" spans="1:4" x14ac:dyDescent="0.25">
      <c r="A164" s="108">
        <v>154</v>
      </c>
      <c r="B164" s="154"/>
      <c r="C164" s="154"/>
      <c r="D164" s="154"/>
    </row>
    <row r="165" spans="1:4" x14ac:dyDescent="0.25">
      <c r="A165" s="108">
        <v>155</v>
      </c>
      <c r="B165" s="154"/>
      <c r="C165" s="154"/>
      <c r="D165" s="154"/>
    </row>
    <row r="166" spans="1:4" x14ac:dyDescent="0.25">
      <c r="A166" s="108">
        <v>156</v>
      </c>
      <c r="B166" s="154"/>
      <c r="C166" s="154"/>
      <c r="D166" s="154"/>
    </row>
    <row r="167" spans="1:4" x14ac:dyDescent="0.25">
      <c r="A167" s="108">
        <v>157</v>
      </c>
      <c r="B167" s="154"/>
      <c r="C167" s="154"/>
      <c r="D167" s="154"/>
    </row>
    <row r="168" spans="1:4" x14ac:dyDescent="0.25">
      <c r="A168" s="108">
        <v>158</v>
      </c>
      <c r="B168" s="154"/>
      <c r="C168" s="154"/>
      <c r="D168" s="154"/>
    </row>
    <row r="169" spans="1:4" x14ac:dyDescent="0.25">
      <c r="A169" s="108">
        <v>159</v>
      </c>
      <c r="B169" s="154"/>
      <c r="C169" s="154"/>
      <c r="D169" s="154"/>
    </row>
    <row r="170" spans="1:4" x14ac:dyDescent="0.25">
      <c r="A170" s="108">
        <v>160</v>
      </c>
      <c r="B170" s="154"/>
      <c r="C170" s="154"/>
      <c r="D170" s="154"/>
    </row>
    <row r="171" spans="1:4" x14ac:dyDescent="0.25">
      <c r="A171" s="108">
        <v>161</v>
      </c>
      <c r="B171" s="154"/>
      <c r="C171" s="154"/>
      <c r="D171" s="154"/>
    </row>
    <row r="172" spans="1:4" x14ac:dyDescent="0.25">
      <c r="A172" s="108">
        <v>162</v>
      </c>
      <c r="B172" s="154"/>
      <c r="C172" s="154"/>
      <c r="D172" s="154"/>
    </row>
    <row r="173" spans="1:4" x14ac:dyDescent="0.25">
      <c r="A173" s="108">
        <v>163</v>
      </c>
      <c r="B173" s="154"/>
      <c r="C173" s="154"/>
      <c r="D173" s="154"/>
    </row>
    <row r="174" spans="1:4" x14ac:dyDescent="0.25">
      <c r="A174" s="108">
        <v>164</v>
      </c>
      <c r="B174" s="154"/>
      <c r="C174" s="154"/>
      <c r="D174" s="154"/>
    </row>
    <row r="175" spans="1:4" x14ac:dyDescent="0.25">
      <c r="A175" s="108">
        <v>165</v>
      </c>
      <c r="B175" s="154"/>
      <c r="C175" s="154"/>
      <c r="D175" s="154"/>
    </row>
    <row r="176" spans="1:4" x14ac:dyDescent="0.25">
      <c r="A176" s="108">
        <v>166</v>
      </c>
      <c r="B176" s="154"/>
      <c r="C176" s="154"/>
      <c r="D176" s="154"/>
    </row>
    <row r="177" spans="1:4" x14ac:dyDescent="0.25">
      <c r="A177" s="108">
        <v>167</v>
      </c>
      <c r="B177" s="154"/>
      <c r="C177" s="154"/>
      <c r="D177" s="154"/>
    </row>
    <row r="178" spans="1:4" x14ac:dyDescent="0.25">
      <c r="A178" s="108">
        <v>168</v>
      </c>
      <c r="B178" s="154"/>
      <c r="C178" s="154"/>
      <c r="D178" s="154"/>
    </row>
    <row r="179" spans="1:4" x14ac:dyDescent="0.25">
      <c r="A179" s="108">
        <v>169</v>
      </c>
      <c r="B179" s="154"/>
      <c r="C179" s="154"/>
      <c r="D179" s="154"/>
    </row>
    <row r="180" spans="1:4" x14ac:dyDescent="0.25">
      <c r="A180" s="108">
        <v>170</v>
      </c>
      <c r="B180" s="154"/>
      <c r="C180" s="154"/>
      <c r="D180" s="154"/>
    </row>
    <row r="181" spans="1:4" x14ac:dyDescent="0.25">
      <c r="A181" s="108">
        <v>171</v>
      </c>
      <c r="B181" s="154"/>
      <c r="C181" s="154"/>
      <c r="D181" s="154"/>
    </row>
    <row r="182" spans="1:4" x14ac:dyDescent="0.25">
      <c r="A182" s="108">
        <v>172</v>
      </c>
      <c r="B182" s="154"/>
      <c r="C182" s="154"/>
      <c r="D182" s="154"/>
    </row>
    <row r="183" spans="1:4" x14ac:dyDescent="0.25">
      <c r="A183" s="108">
        <v>173</v>
      </c>
      <c r="B183" s="154"/>
      <c r="C183" s="154"/>
      <c r="D183" s="154"/>
    </row>
    <row r="184" spans="1:4" x14ac:dyDescent="0.25">
      <c r="A184" s="108">
        <v>174</v>
      </c>
      <c r="B184" s="154"/>
      <c r="C184" s="154"/>
      <c r="D184" s="154"/>
    </row>
    <row r="185" spans="1:4" x14ac:dyDescent="0.25">
      <c r="A185" s="108">
        <v>175</v>
      </c>
      <c r="B185" s="154"/>
      <c r="C185" s="154"/>
      <c r="D185" s="154"/>
    </row>
    <row r="186" spans="1:4" x14ac:dyDescent="0.25">
      <c r="A186" s="108">
        <v>176</v>
      </c>
      <c r="B186" s="154"/>
      <c r="C186" s="154"/>
      <c r="D186" s="154"/>
    </row>
    <row r="187" spans="1:4" x14ac:dyDescent="0.25">
      <c r="A187" s="108">
        <v>177</v>
      </c>
      <c r="B187" s="154"/>
      <c r="C187" s="154"/>
      <c r="D187" s="154"/>
    </row>
    <row r="188" spans="1:4" x14ac:dyDescent="0.25">
      <c r="A188" s="108">
        <v>178</v>
      </c>
      <c r="B188" s="154"/>
      <c r="C188" s="154"/>
      <c r="D188" s="154"/>
    </row>
    <row r="189" spans="1:4" x14ac:dyDescent="0.25">
      <c r="A189" s="108">
        <v>179</v>
      </c>
      <c r="B189" s="154"/>
      <c r="C189" s="154"/>
      <c r="D189" s="154"/>
    </row>
    <row r="190" spans="1:4" x14ac:dyDescent="0.25">
      <c r="A190" s="108">
        <v>180</v>
      </c>
      <c r="B190" s="154"/>
      <c r="C190" s="154"/>
      <c r="D190" s="154"/>
    </row>
    <row r="191" spans="1:4" x14ac:dyDescent="0.25">
      <c r="A191" s="108">
        <v>181</v>
      </c>
      <c r="B191" s="154"/>
      <c r="C191" s="154"/>
      <c r="D191" s="154"/>
    </row>
    <row r="192" spans="1:4" x14ac:dyDescent="0.25">
      <c r="A192" s="108">
        <v>182</v>
      </c>
      <c r="B192" s="154"/>
      <c r="C192" s="154"/>
      <c r="D192" s="154"/>
    </row>
    <row r="193" spans="1:4" x14ac:dyDescent="0.25">
      <c r="A193" s="108">
        <v>183</v>
      </c>
      <c r="B193" s="154"/>
      <c r="C193" s="154"/>
      <c r="D193" s="154"/>
    </row>
    <row r="194" spans="1:4" x14ac:dyDescent="0.25">
      <c r="A194" s="108">
        <v>184</v>
      </c>
      <c r="B194" s="154"/>
      <c r="C194" s="154"/>
      <c r="D194" s="154"/>
    </row>
    <row r="195" spans="1:4" x14ac:dyDescent="0.25">
      <c r="A195" s="108">
        <v>185</v>
      </c>
      <c r="B195" s="154"/>
      <c r="C195" s="154"/>
      <c r="D195" s="154"/>
    </row>
    <row r="196" spans="1:4" x14ac:dyDescent="0.25">
      <c r="A196" s="108">
        <v>186</v>
      </c>
      <c r="B196" s="154"/>
      <c r="C196" s="154"/>
      <c r="D196" s="154"/>
    </row>
    <row r="197" spans="1:4" x14ac:dyDescent="0.25">
      <c r="A197" s="108">
        <v>187</v>
      </c>
      <c r="B197" s="154"/>
      <c r="C197" s="154"/>
      <c r="D197" s="154"/>
    </row>
    <row r="198" spans="1:4" x14ac:dyDescent="0.25">
      <c r="A198" s="108">
        <v>188</v>
      </c>
      <c r="B198" s="154"/>
      <c r="C198" s="154"/>
      <c r="D198" s="154"/>
    </row>
    <row r="199" spans="1:4" x14ac:dyDescent="0.25">
      <c r="A199" s="108">
        <v>189</v>
      </c>
      <c r="B199" s="154"/>
      <c r="C199" s="154"/>
      <c r="D199" s="154"/>
    </row>
    <row r="200" spans="1:4" x14ac:dyDescent="0.25">
      <c r="A200" s="108">
        <v>190</v>
      </c>
      <c r="B200" s="154"/>
      <c r="C200" s="154"/>
      <c r="D200" s="154"/>
    </row>
    <row r="201" spans="1:4" x14ac:dyDescent="0.25">
      <c r="A201" s="108">
        <v>191</v>
      </c>
      <c r="B201" s="154"/>
      <c r="C201" s="154"/>
      <c r="D201" s="154"/>
    </row>
    <row r="202" spans="1:4" x14ac:dyDescent="0.25">
      <c r="A202" s="108">
        <v>192</v>
      </c>
      <c r="B202" s="154"/>
      <c r="C202" s="154"/>
      <c r="D202" s="154"/>
    </row>
    <row r="203" spans="1:4" x14ac:dyDescent="0.25">
      <c r="A203" s="108">
        <v>193</v>
      </c>
      <c r="B203" s="154"/>
      <c r="C203" s="154"/>
      <c r="D203" s="154"/>
    </row>
    <row r="204" spans="1:4" x14ac:dyDescent="0.25">
      <c r="A204" s="108">
        <v>194</v>
      </c>
      <c r="B204" s="154"/>
      <c r="C204" s="154"/>
      <c r="D204" s="154"/>
    </row>
    <row r="205" spans="1:4" x14ac:dyDescent="0.25">
      <c r="A205" s="108">
        <v>195</v>
      </c>
      <c r="B205" s="154"/>
      <c r="C205" s="154"/>
      <c r="D205" s="154"/>
    </row>
    <row r="206" spans="1:4" x14ac:dyDescent="0.25">
      <c r="A206" s="108">
        <v>196</v>
      </c>
      <c r="B206" s="154"/>
      <c r="C206" s="154"/>
      <c r="D206" s="154"/>
    </row>
    <row r="207" spans="1:4" x14ac:dyDescent="0.25">
      <c r="A207" s="108">
        <v>197</v>
      </c>
      <c r="B207" s="154"/>
      <c r="C207" s="154"/>
      <c r="D207" s="154"/>
    </row>
    <row r="208" spans="1:4" x14ac:dyDescent="0.25">
      <c r="A208" s="108">
        <v>198</v>
      </c>
      <c r="B208" s="154"/>
      <c r="C208" s="154"/>
      <c r="D208" s="154"/>
    </row>
    <row r="209" spans="1:4" x14ac:dyDescent="0.25">
      <c r="A209" s="108">
        <v>199</v>
      </c>
      <c r="B209" s="154"/>
      <c r="C209" s="154"/>
      <c r="D209" s="154"/>
    </row>
    <row r="210" spans="1:4" x14ac:dyDescent="0.25">
      <c r="A210" s="108">
        <v>200</v>
      </c>
      <c r="B210" s="154"/>
      <c r="C210" s="154"/>
      <c r="D210" s="154"/>
    </row>
    <row r="211" spans="1:4" x14ac:dyDescent="0.25">
      <c r="A211" s="108">
        <v>201</v>
      </c>
      <c r="B211" s="154"/>
      <c r="C211" s="154"/>
      <c r="D211" s="154"/>
    </row>
    <row r="212" spans="1:4" x14ac:dyDescent="0.25">
      <c r="A212" s="108">
        <v>202</v>
      </c>
      <c r="B212" s="154"/>
      <c r="C212" s="154"/>
      <c r="D212" s="154"/>
    </row>
    <row r="213" spans="1:4" x14ac:dyDescent="0.25">
      <c r="A213" s="108">
        <v>203</v>
      </c>
      <c r="B213" s="154"/>
      <c r="C213" s="154"/>
      <c r="D213" s="154"/>
    </row>
    <row r="214" spans="1:4" x14ac:dyDescent="0.25">
      <c r="A214" s="108">
        <v>204</v>
      </c>
      <c r="B214" s="154"/>
      <c r="C214" s="154"/>
      <c r="D214" s="154"/>
    </row>
    <row r="215" spans="1:4" x14ac:dyDescent="0.25">
      <c r="A215" s="108">
        <v>205</v>
      </c>
      <c r="B215" s="154"/>
      <c r="C215" s="154"/>
      <c r="D215" s="154"/>
    </row>
    <row r="216" spans="1:4" x14ac:dyDescent="0.25">
      <c r="A216" s="108">
        <v>206</v>
      </c>
      <c r="B216" s="154"/>
      <c r="C216" s="154"/>
      <c r="D216" s="154"/>
    </row>
    <row r="217" spans="1:4" x14ac:dyDescent="0.25">
      <c r="A217" s="108">
        <v>207</v>
      </c>
      <c r="B217" s="154"/>
      <c r="C217" s="154"/>
      <c r="D217" s="154"/>
    </row>
    <row r="218" spans="1:4" x14ac:dyDescent="0.25">
      <c r="A218" s="108">
        <v>208</v>
      </c>
      <c r="B218" s="154"/>
      <c r="C218" s="154"/>
      <c r="D218" s="154"/>
    </row>
    <row r="219" spans="1:4" x14ac:dyDescent="0.25">
      <c r="A219" s="108">
        <v>209</v>
      </c>
      <c r="B219" s="154"/>
      <c r="C219" s="154"/>
      <c r="D219" s="154"/>
    </row>
    <row r="220" spans="1:4" x14ac:dyDescent="0.25">
      <c r="A220" s="108">
        <v>210</v>
      </c>
      <c r="B220" s="154"/>
      <c r="C220" s="154"/>
      <c r="D220" s="154"/>
    </row>
    <row r="221" spans="1:4" x14ac:dyDescent="0.25">
      <c r="A221" s="108">
        <v>211</v>
      </c>
      <c r="B221" s="154"/>
      <c r="C221" s="154"/>
      <c r="D221" s="154"/>
    </row>
    <row r="222" spans="1:4" x14ac:dyDescent="0.25">
      <c r="A222" s="108">
        <v>212</v>
      </c>
      <c r="B222" s="154"/>
      <c r="C222" s="154"/>
      <c r="D222" s="154"/>
    </row>
    <row r="223" spans="1:4" x14ac:dyDescent="0.25">
      <c r="A223" s="108">
        <v>213</v>
      </c>
      <c r="B223" s="154"/>
      <c r="C223" s="154"/>
      <c r="D223" s="154"/>
    </row>
    <row r="224" spans="1:4" x14ac:dyDescent="0.25">
      <c r="A224" s="108">
        <v>214</v>
      </c>
      <c r="B224" s="154"/>
      <c r="C224" s="154"/>
      <c r="D224" s="154"/>
    </row>
    <row r="225" spans="1:4" x14ac:dyDescent="0.25">
      <c r="A225" s="108">
        <v>215</v>
      </c>
      <c r="B225" s="154"/>
      <c r="C225" s="154"/>
      <c r="D225" s="154"/>
    </row>
    <row r="226" spans="1:4" x14ac:dyDescent="0.25">
      <c r="A226" s="108">
        <v>216</v>
      </c>
      <c r="B226" s="154"/>
      <c r="C226" s="154"/>
      <c r="D226" s="154"/>
    </row>
    <row r="227" spans="1:4" x14ac:dyDescent="0.25">
      <c r="A227" s="108">
        <v>217</v>
      </c>
      <c r="B227" s="154"/>
      <c r="C227" s="154"/>
      <c r="D227" s="154"/>
    </row>
    <row r="228" spans="1:4" x14ac:dyDescent="0.25">
      <c r="A228" s="108">
        <v>218</v>
      </c>
      <c r="B228" s="154"/>
      <c r="C228" s="154"/>
      <c r="D228" s="154"/>
    </row>
    <row r="229" spans="1:4" x14ac:dyDescent="0.25">
      <c r="A229" s="108">
        <v>219</v>
      </c>
      <c r="B229" s="154"/>
      <c r="C229" s="154"/>
      <c r="D229" s="154"/>
    </row>
    <row r="230" spans="1:4" x14ac:dyDescent="0.25">
      <c r="A230" s="108">
        <v>220</v>
      </c>
      <c r="B230" s="154"/>
      <c r="C230" s="154"/>
      <c r="D230" s="154"/>
    </row>
    <row r="231" spans="1:4" x14ac:dyDescent="0.25">
      <c r="A231" s="108">
        <v>221</v>
      </c>
      <c r="B231" s="154"/>
      <c r="C231" s="154"/>
      <c r="D231" s="154"/>
    </row>
    <row r="232" spans="1:4" x14ac:dyDescent="0.25">
      <c r="A232" s="108">
        <v>222</v>
      </c>
      <c r="B232" s="154"/>
      <c r="C232" s="154"/>
      <c r="D232" s="154"/>
    </row>
    <row r="233" spans="1:4" x14ac:dyDescent="0.25">
      <c r="A233" s="108">
        <v>223</v>
      </c>
      <c r="B233" s="154"/>
      <c r="C233" s="154"/>
      <c r="D233" s="154"/>
    </row>
    <row r="234" spans="1:4" x14ac:dyDescent="0.25">
      <c r="A234" s="108">
        <v>224</v>
      </c>
      <c r="B234" s="154"/>
      <c r="C234" s="154"/>
      <c r="D234" s="154"/>
    </row>
    <row r="235" spans="1:4" x14ac:dyDescent="0.25">
      <c r="A235" s="108">
        <v>225</v>
      </c>
      <c r="B235" s="154"/>
      <c r="C235" s="154"/>
      <c r="D235" s="154"/>
    </row>
    <row r="236" spans="1:4" x14ac:dyDescent="0.25">
      <c r="A236" s="108">
        <v>226</v>
      </c>
      <c r="B236" s="154"/>
      <c r="C236" s="154"/>
      <c r="D236" s="154"/>
    </row>
    <row r="237" spans="1:4" x14ac:dyDescent="0.25">
      <c r="A237" s="108">
        <v>227</v>
      </c>
      <c r="B237" s="154"/>
      <c r="C237" s="154"/>
      <c r="D237" s="154"/>
    </row>
    <row r="238" spans="1:4" x14ac:dyDescent="0.25">
      <c r="A238" s="108">
        <v>228</v>
      </c>
      <c r="B238" s="154"/>
      <c r="C238" s="154"/>
      <c r="D238" s="154"/>
    </row>
    <row r="239" spans="1:4" x14ac:dyDescent="0.25">
      <c r="A239" s="108">
        <v>229</v>
      </c>
      <c r="B239" s="154"/>
      <c r="C239" s="154"/>
      <c r="D239" s="154"/>
    </row>
    <row r="240" spans="1:4" x14ac:dyDescent="0.25">
      <c r="A240" s="108">
        <v>230</v>
      </c>
      <c r="B240" s="154"/>
      <c r="C240" s="154"/>
      <c r="D240" s="154"/>
    </row>
    <row r="241" spans="1:4" x14ac:dyDescent="0.25">
      <c r="A241" s="108">
        <v>231</v>
      </c>
      <c r="B241" s="154"/>
      <c r="C241" s="154"/>
      <c r="D241" s="154"/>
    </row>
    <row r="242" spans="1:4" x14ac:dyDescent="0.25">
      <c r="A242" s="108">
        <v>232</v>
      </c>
      <c r="B242" s="154"/>
      <c r="C242" s="154"/>
      <c r="D242" s="154"/>
    </row>
    <row r="243" spans="1:4" x14ac:dyDescent="0.25">
      <c r="A243" s="108">
        <v>233</v>
      </c>
      <c r="B243" s="154"/>
      <c r="C243" s="154"/>
      <c r="D243" s="154"/>
    </row>
    <row r="244" spans="1:4" x14ac:dyDescent="0.25">
      <c r="A244" s="108">
        <v>234</v>
      </c>
      <c r="B244" s="154"/>
      <c r="C244" s="154"/>
      <c r="D244" s="154"/>
    </row>
    <row r="245" spans="1:4" x14ac:dyDescent="0.25">
      <c r="A245" s="108">
        <v>235</v>
      </c>
      <c r="B245" s="154"/>
      <c r="C245" s="154"/>
      <c r="D245" s="154"/>
    </row>
    <row r="246" spans="1:4" x14ac:dyDescent="0.25">
      <c r="A246" s="108">
        <v>236</v>
      </c>
      <c r="B246" s="154"/>
      <c r="C246" s="154"/>
      <c r="D246" s="154"/>
    </row>
    <row r="247" spans="1:4" x14ac:dyDescent="0.25">
      <c r="A247" s="108">
        <v>237</v>
      </c>
      <c r="B247" s="154"/>
      <c r="C247" s="154"/>
      <c r="D247" s="154"/>
    </row>
    <row r="248" spans="1:4" x14ac:dyDescent="0.25">
      <c r="A248" s="108">
        <v>238</v>
      </c>
      <c r="B248" s="154"/>
      <c r="C248" s="154"/>
      <c r="D248" s="154"/>
    </row>
    <row r="249" spans="1:4" x14ac:dyDescent="0.25">
      <c r="A249" s="108">
        <v>239</v>
      </c>
      <c r="B249" s="154"/>
      <c r="C249" s="154"/>
      <c r="D249" s="154"/>
    </row>
    <row r="250" spans="1:4" x14ac:dyDescent="0.25">
      <c r="A250" s="108">
        <v>240</v>
      </c>
      <c r="B250" s="154"/>
      <c r="C250" s="154"/>
      <c r="D250" s="154"/>
    </row>
    <row r="251" spans="1:4" x14ac:dyDescent="0.25">
      <c r="A251" s="108">
        <v>241</v>
      </c>
      <c r="B251" s="154"/>
      <c r="C251" s="154"/>
      <c r="D251" s="154"/>
    </row>
    <row r="252" spans="1:4" x14ac:dyDescent="0.25">
      <c r="A252" s="108">
        <v>242</v>
      </c>
      <c r="B252" s="154"/>
      <c r="C252" s="154"/>
      <c r="D252" s="154"/>
    </row>
    <row r="253" spans="1:4" x14ac:dyDescent="0.25">
      <c r="A253" s="108">
        <v>243</v>
      </c>
      <c r="B253" s="154"/>
      <c r="C253" s="154"/>
      <c r="D253" s="154"/>
    </row>
    <row r="254" spans="1:4" x14ac:dyDescent="0.25">
      <c r="A254" s="108">
        <v>244</v>
      </c>
      <c r="B254" s="154"/>
      <c r="C254" s="154"/>
      <c r="D254" s="154"/>
    </row>
    <row r="255" spans="1:4" x14ac:dyDescent="0.25">
      <c r="A255" s="108">
        <v>245</v>
      </c>
      <c r="B255" s="154"/>
      <c r="C255" s="154"/>
      <c r="D255" s="154"/>
    </row>
    <row r="256" spans="1:4" x14ac:dyDescent="0.25">
      <c r="A256" s="108">
        <v>246</v>
      </c>
      <c r="B256" s="154"/>
      <c r="C256" s="154"/>
      <c r="D256" s="154"/>
    </row>
    <row r="257" spans="1:4" x14ac:dyDescent="0.25">
      <c r="A257" s="108">
        <v>247</v>
      </c>
      <c r="B257" s="154"/>
      <c r="C257" s="154"/>
      <c r="D257" s="154"/>
    </row>
    <row r="258" spans="1:4" x14ac:dyDescent="0.25">
      <c r="A258" s="108">
        <v>248</v>
      </c>
      <c r="B258" s="154"/>
      <c r="C258" s="154"/>
      <c r="D258" s="154"/>
    </row>
    <row r="259" spans="1:4" x14ac:dyDescent="0.25">
      <c r="A259" s="108">
        <v>249</v>
      </c>
      <c r="B259" s="154"/>
      <c r="C259" s="154"/>
      <c r="D259" s="154"/>
    </row>
    <row r="260" spans="1:4" x14ac:dyDescent="0.25">
      <c r="A260" s="108">
        <v>250</v>
      </c>
      <c r="B260" s="154"/>
      <c r="C260" s="154"/>
      <c r="D260" s="154"/>
    </row>
    <row r="261" spans="1:4" x14ac:dyDescent="0.25">
      <c r="A261" s="108">
        <v>251</v>
      </c>
      <c r="B261" s="154"/>
      <c r="C261" s="154"/>
      <c r="D261" s="154"/>
    </row>
    <row r="262" spans="1:4" x14ac:dyDescent="0.25">
      <c r="A262" s="108">
        <v>252</v>
      </c>
      <c r="B262" s="154"/>
      <c r="C262" s="154"/>
      <c r="D262" s="154"/>
    </row>
    <row r="263" spans="1:4" x14ac:dyDescent="0.25">
      <c r="A263" s="108">
        <v>253</v>
      </c>
      <c r="B263" s="154"/>
      <c r="C263" s="154"/>
      <c r="D263" s="154"/>
    </row>
    <row r="264" spans="1:4" x14ac:dyDescent="0.25">
      <c r="A264" s="108">
        <v>254</v>
      </c>
      <c r="B264" s="154"/>
      <c r="C264" s="154"/>
      <c r="D264" s="154"/>
    </row>
    <row r="265" spans="1:4" x14ac:dyDescent="0.25">
      <c r="A265" s="108">
        <v>255</v>
      </c>
      <c r="B265" s="154"/>
      <c r="C265" s="154"/>
      <c r="D265" s="154"/>
    </row>
    <row r="266" spans="1:4" x14ac:dyDescent="0.25">
      <c r="A266" s="108">
        <v>256</v>
      </c>
      <c r="B266" s="154"/>
      <c r="C266" s="154"/>
      <c r="D266" s="154"/>
    </row>
    <row r="267" spans="1:4" x14ac:dyDescent="0.25">
      <c r="A267" s="108">
        <v>257</v>
      </c>
      <c r="B267" s="154"/>
      <c r="C267" s="154"/>
      <c r="D267" s="154"/>
    </row>
    <row r="268" spans="1:4" x14ac:dyDescent="0.25">
      <c r="A268" s="108">
        <v>258</v>
      </c>
      <c r="B268" s="154"/>
      <c r="C268" s="154"/>
      <c r="D268" s="154"/>
    </row>
    <row r="269" spans="1:4" x14ac:dyDescent="0.25">
      <c r="A269" s="108">
        <v>259</v>
      </c>
      <c r="B269" s="154"/>
      <c r="C269" s="154"/>
      <c r="D269" s="154"/>
    </row>
    <row r="270" spans="1:4" x14ac:dyDescent="0.25">
      <c r="A270" s="108">
        <v>260</v>
      </c>
      <c r="B270" s="154"/>
      <c r="C270" s="154"/>
      <c r="D270" s="154"/>
    </row>
    <row r="271" spans="1:4" x14ac:dyDescent="0.25">
      <c r="A271" s="108">
        <v>261</v>
      </c>
      <c r="B271" s="154"/>
      <c r="C271" s="154"/>
      <c r="D271" s="154"/>
    </row>
    <row r="272" spans="1:4" x14ac:dyDescent="0.25">
      <c r="A272" s="108">
        <v>262</v>
      </c>
      <c r="B272" s="154"/>
      <c r="C272" s="154"/>
      <c r="D272" s="154"/>
    </row>
    <row r="273" spans="1:4" x14ac:dyDescent="0.25">
      <c r="A273" s="108">
        <v>263</v>
      </c>
      <c r="B273" s="154"/>
      <c r="C273" s="154"/>
      <c r="D273" s="154"/>
    </row>
    <row r="274" spans="1:4" x14ac:dyDescent="0.25">
      <c r="A274" s="108">
        <v>264</v>
      </c>
      <c r="B274" s="154"/>
      <c r="C274" s="154"/>
      <c r="D274" s="154"/>
    </row>
    <row r="275" spans="1:4" x14ac:dyDescent="0.25">
      <c r="A275" s="108">
        <v>265</v>
      </c>
      <c r="B275" s="154"/>
      <c r="C275" s="154"/>
      <c r="D275" s="154"/>
    </row>
    <row r="276" spans="1:4" x14ac:dyDescent="0.25">
      <c r="A276" s="108">
        <v>266</v>
      </c>
      <c r="B276" s="154"/>
      <c r="C276" s="154"/>
      <c r="D276" s="154"/>
    </row>
    <row r="277" spans="1:4" x14ac:dyDescent="0.25">
      <c r="A277" s="108">
        <v>267</v>
      </c>
      <c r="B277" s="154"/>
      <c r="C277" s="154"/>
      <c r="D277" s="154"/>
    </row>
    <row r="278" spans="1:4" x14ac:dyDescent="0.25">
      <c r="A278" s="108">
        <v>268</v>
      </c>
      <c r="B278" s="154"/>
      <c r="C278" s="154"/>
      <c r="D278" s="154"/>
    </row>
    <row r="279" spans="1:4" x14ac:dyDescent="0.25">
      <c r="A279" s="108">
        <v>269</v>
      </c>
      <c r="B279" s="154"/>
      <c r="C279" s="154"/>
      <c r="D279" s="154"/>
    </row>
    <row r="280" spans="1:4" x14ac:dyDescent="0.25">
      <c r="A280" s="108">
        <v>270</v>
      </c>
      <c r="B280" s="154"/>
      <c r="C280" s="154"/>
      <c r="D280" s="154"/>
    </row>
    <row r="281" spans="1:4" x14ac:dyDescent="0.25">
      <c r="A281" s="108">
        <v>271</v>
      </c>
      <c r="B281" s="154"/>
      <c r="C281" s="154"/>
      <c r="D281" s="154"/>
    </row>
    <row r="282" spans="1:4" x14ac:dyDescent="0.25">
      <c r="A282" s="108">
        <v>272</v>
      </c>
      <c r="B282" s="154"/>
      <c r="C282" s="154"/>
      <c r="D282" s="154"/>
    </row>
    <row r="283" spans="1:4" x14ac:dyDescent="0.25">
      <c r="A283" s="108">
        <v>273</v>
      </c>
      <c r="B283" s="154"/>
      <c r="C283" s="154"/>
      <c r="D283" s="154"/>
    </row>
    <row r="284" spans="1:4" x14ac:dyDescent="0.25">
      <c r="A284" s="108">
        <v>274</v>
      </c>
      <c r="B284" s="154"/>
      <c r="C284" s="154"/>
      <c r="D284" s="154"/>
    </row>
    <row r="285" spans="1:4" x14ac:dyDescent="0.25">
      <c r="A285" s="108">
        <v>275</v>
      </c>
      <c r="B285" s="154"/>
      <c r="C285" s="154"/>
      <c r="D285" s="154"/>
    </row>
    <row r="286" spans="1:4" x14ac:dyDescent="0.25">
      <c r="A286" s="108">
        <v>276</v>
      </c>
      <c r="B286" s="154"/>
      <c r="C286" s="154"/>
      <c r="D286" s="154"/>
    </row>
    <row r="287" spans="1:4" x14ac:dyDescent="0.25">
      <c r="A287" s="108">
        <v>277</v>
      </c>
      <c r="B287" s="154"/>
      <c r="C287" s="154"/>
      <c r="D287" s="154"/>
    </row>
    <row r="288" spans="1:4" x14ac:dyDescent="0.25">
      <c r="A288" s="108">
        <v>278</v>
      </c>
      <c r="B288" s="154"/>
      <c r="C288" s="154"/>
      <c r="D288" s="154"/>
    </row>
    <row r="289" spans="1:4" x14ac:dyDescent="0.25">
      <c r="A289" s="108">
        <v>279</v>
      </c>
      <c r="B289" s="154"/>
      <c r="C289" s="154"/>
      <c r="D289" s="154"/>
    </row>
    <row r="290" spans="1:4" x14ac:dyDescent="0.25">
      <c r="A290" s="108">
        <v>280</v>
      </c>
      <c r="B290" s="154"/>
      <c r="C290" s="154"/>
      <c r="D290" s="154"/>
    </row>
    <row r="291" spans="1:4" x14ac:dyDescent="0.25">
      <c r="A291" s="108">
        <v>281</v>
      </c>
      <c r="B291" s="154"/>
      <c r="C291" s="154"/>
      <c r="D291" s="154"/>
    </row>
    <row r="292" spans="1:4" x14ac:dyDescent="0.25">
      <c r="A292" s="108">
        <v>282</v>
      </c>
      <c r="B292" s="154"/>
      <c r="C292" s="154"/>
      <c r="D292" s="154"/>
    </row>
    <row r="293" spans="1:4" x14ac:dyDescent="0.25">
      <c r="A293" s="108">
        <v>283</v>
      </c>
      <c r="B293" s="154"/>
      <c r="C293" s="154"/>
      <c r="D293" s="154"/>
    </row>
    <row r="294" spans="1:4" x14ac:dyDescent="0.25">
      <c r="A294" s="108">
        <v>284</v>
      </c>
      <c r="B294" s="154"/>
      <c r="C294" s="154"/>
      <c r="D294" s="154"/>
    </row>
    <row r="295" spans="1:4" x14ac:dyDescent="0.25">
      <c r="A295" s="108">
        <v>285</v>
      </c>
      <c r="B295" s="154"/>
      <c r="C295" s="154"/>
      <c r="D295" s="154"/>
    </row>
    <row r="296" spans="1:4" x14ac:dyDescent="0.25">
      <c r="A296" s="108">
        <v>286</v>
      </c>
      <c r="B296" s="154"/>
      <c r="C296" s="154"/>
      <c r="D296" s="154"/>
    </row>
    <row r="297" spans="1:4" x14ac:dyDescent="0.25">
      <c r="A297" s="108">
        <v>287</v>
      </c>
      <c r="B297" s="154"/>
      <c r="C297" s="154"/>
      <c r="D297" s="154"/>
    </row>
    <row r="298" spans="1:4" x14ac:dyDescent="0.25">
      <c r="A298" s="108">
        <v>288</v>
      </c>
      <c r="B298" s="154"/>
      <c r="C298" s="154"/>
      <c r="D298" s="154"/>
    </row>
    <row r="299" spans="1:4" x14ac:dyDescent="0.25">
      <c r="A299" s="108">
        <v>289</v>
      </c>
      <c r="B299" s="154"/>
      <c r="C299" s="154"/>
      <c r="D299" s="154"/>
    </row>
    <row r="300" spans="1:4" x14ac:dyDescent="0.25">
      <c r="A300" s="108">
        <v>290</v>
      </c>
      <c r="B300" s="154"/>
      <c r="C300" s="154"/>
      <c r="D300" s="154"/>
    </row>
    <row r="301" spans="1:4" x14ac:dyDescent="0.25">
      <c r="A301" s="108">
        <v>291</v>
      </c>
      <c r="B301" s="154"/>
      <c r="C301" s="154"/>
      <c r="D301" s="154"/>
    </row>
    <row r="302" spans="1:4" x14ac:dyDescent="0.25">
      <c r="A302" s="108">
        <v>292</v>
      </c>
      <c r="B302" s="154"/>
      <c r="C302" s="154"/>
      <c r="D302" s="154"/>
    </row>
    <row r="303" spans="1:4" x14ac:dyDescent="0.25">
      <c r="A303" s="108">
        <v>293</v>
      </c>
      <c r="B303" s="154"/>
      <c r="C303" s="154"/>
      <c r="D303" s="154"/>
    </row>
    <row r="304" spans="1:4" x14ac:dyDescent="0.25">
      <c r="A304" s="108">
        <v>294</v>
      </c>
      <c r="B304" s="154"/>
      <c r="C304" s="154"/>
      <c r="D304" s="154"/>
    </row>
    <row r="305" spans="1:4" x14ac:dyDescent="0.25">
      <c r="A305" s="108">
        <v>295</v>
      </c>
      <c r="B305" s="154"/>
      <c r="C305" s="154"/>
      <c r="D305" s="154"/>
    </row>
    <row r="306" spans="1:4" x14ac:dyDescent="0.25">
      <c r="A306" s="108">
        <v>296</v>
      </c>
      <c r="B306" s="154"/>
      <c r="C306" s="154"/>
      <c r="D306" s="154"/>
    </row>
    <row r="307" spans="1:4" x14ac:dyDescent="0.25">
      <c r="A307" s="108">
        <v>297</v>
      </c>
      <c r="B307" s="154"/>
      <c r="C307" s="154"/>
      <c r="D307" s="154"/>
    </row>
    <row r="308" spans="1:4" x14ac:dyDescent="0.25">
      <c r="A308" s="108">
        <v>298</v>
      </c>
      <c r="B308" s="154"/>
      <c r="C308" s="154"/>
      <c r="D308" s="154"/>
    </row>
    <row r="309" spans="1:4" x14ac:dyDescent="0.25">
      <c r="A309" s="108">
        <v>299</v>
      </c>
      <c r="B309" s="154"/>
      <c r="C309" s="154"/>
      <c r="D309" s="154"/>
    </row>
    <row r="310" spans="1:4" x14ac:dyDescent="0.25">
      <c r="A310" s="108">
        <v>300</v>
      </c>
      <c r="B310" s="154"/>
      <c r="C310" s="154"/>
      <c r="D310" s="154"/>
    </row>
    <row r="311" spans="1:4" x14ac:dyDescent="0.25">
      <c r="A311" s="108">
        <v>301</v>
      </c>
      <c r="B311" s="154"/>
      <c r="C311" s="154"/>
      <c r="D311" s="154"/>
    </row>
    <row r="312" spans="1:4" x14ac:dyDescent="0.25">
      <c r="A312" s="108">
        <v>302</v>
      </c>
      <c r="B312" s="154"/>
      <c r="C312" s="154"/>
      <c r="D312" s="154"/>
    </row>
    <row r="313" spans="1:4" x14ac:dyDescent="0.25">
      <c r="A313" s="108">
        <v>303</v>
      </c>
      <c r="B313" s="154"/>
      <c r="C313" s="154"/>
      <c r="D313" s="154"/>
    </row>
    <row r="314" spans="1:4" x14ac:dyDescent="0.25">
      <c r="A314" s="108">
        <v>304</v>
      </c>
      <c r="B314" s="154"/>
      <c r="C314" s="154"/>
      <c r="D314" s="154"/>
    </row>
    <row r="315" spans="1:4" x14ac:dyDescent="0.25">
      <c r="A315" s="108">
        <v>305</v>
      </c>
      <c r="B315" s="154"/>
      <c r="C315" s="154"/>
      <c r="D315" s="154"/>
    </row>
    <row r="316" spans="1:4" x14ac:dyDescent="0.25">
      <c r="A316" s="108">
        <v>306</v>
      </c>
      <c r="B316" s="154"/>
      <c r="C316" s="154"/>
      <c r="D316" s="154"/>
    </row>
    <row r="317" spans="1:4" x14ac:dyDescent="0.25">
      <c r="A317" s="108">
        <v>307</v>
      </c>
      <c r="B317" s="154"/>
      <c r="C317" s="154"/>
      <c r="D317" s="154"/>
    </row>
    <row r="318" spans="1:4" x14ac:dyDescent="0.25">
      <c r="A318" s="108">
        <v>308</v>
      </c>
      <c r="B318" s="154"/>
      <c r="C318" s="154"/>
      <c r="D318" s="154"/>
    </row>
    <row r="319" spans="1:4" x14ac:dyDescent="0.25">
      <c r="A319" s="108">
        <v>309</v>
      </c>
      <c r="B319" s="154"/>
      <c r="C319" s="154"/>
      <c r="D319" s="154"/>
    </row>
    <row r="320" spans="1:4" x14ac:dyDescent="0.25">
      <c r="A320" s="108">
        <v>310</v>
      </c>
      <c r="B320" s="154"/>
      <c r="C320" s="154"/>
      <c r="D320" s="154"/>
    </row>
    <row r="321" spans="1:4" x14ac:dyDescent="0.25">
      <c r="A321" s="108">
        <v>311</v>
      </c>
      <c r="B321" s="154"/>
      <c r="C321" s="154"/>
      <c r="D321" s="154"/>
    </row>
    <row r="322" spans="1:4" x14ac:dyDescent="0.25">
      <c r="A322" s="108">
        <v>312</v>
      </c>
      <c r="B322" s="154"/>
      <c r="C322" s="154"/>
      <c r="D322" s="154"/>
    </row>
    <row r="323" spans="1:4" x14ac:dyDescent="0.25">
      <c r="A323" s="108">
        <v>313</v>
      </c>
      <c r="B323" s="154"/>
      <c r="C323" s="154"/>
      <c r="D323" s="154"/>
    </row>
    <row r="324" spans="1:4" x14ac:dyDescent="0.25">
      <c r="A324" s="108">
        <v>314</v>
      </c>
      <c r="B324" s="154"/>
      <c r="C324" s="154"/>
      <c r="D324" s="154"/>
    </row>
    <row r="325" spans="1:4" x14ac:dyDescent="0.25">
      <c r="A325" s="108">
        <v>315</v>
      </c>
      <c r="B325" s="154"/>
      <c r="C325" s="154"/>
      <c r="D325" s="154"/>
    </row>
    <row r="326" spans="1:4" x14ac:dyDescent="0.25">
      <c r="A326" s="108">
        <v>316</v>
      </c>
      <c r="B326" s="154"/>
      <c r="C326" s="154"/>
      <c r="D326" s="154"/>
    </row>
    <row r="327" spans="1:4" x14ac:dyDescent="0.25">
      <c r="A327" s="108">
        <v>317</v>
      </c>
      <c r="B327" s="154"/>
      <c r="C327" s="154"/>
      <c r="D327" s="154"/>
    </row>
    <row r="328" spans="1:4" x14ac:dyDescent="0.25">
      <c r="A328" s="108">
        <v>318</v>
      </c>
      <c r="B328" s="154"/>
      <c r="C328" s="154"/>
      <c r="D328" s="154"/>
    </row>
    <row r="329" spans="1:4" x14ac:dyDescent="0.25">
      <c r="A329" s="108">
        <v>319</v>
      </c>
      <c r="B329" s="154"/>
      <c r="C329" s="154"/>
      <c r="D329" s="154"/>
    </row>
    <row r="330" spans="1:4" x14ac:dyDescent="0.25">
      <c r="A330" s="108">
        <v>320</v>
      </c>
      <c r="B330" s="154"/>
      <c r="C330" s="154"/>
      <c r="D330" s="154"/>
    </row>
    <row r="331" spans="1:4" x14ac:dyDescent="0.25">
      <c r="A331" s="108">
        <v>321</v>
      </c>
      <c r="B331" s="154"/>
      <c r="C331" s="154"/>
      <c r="D331" s="154"/>
    </row>
    <row r="332" spans="1:4" x14ac:dyDescent="0.25">
      <c r="A332" s="108">
        <v>322</v>
      </c>
      <c r="B332" s="154"/>
      <c r="C332" s="154"/>
      <c r="D332" s="154"/>
    </row>
    <row r="333" spans="1:4" x14ac:dyDescent="0.25">
      <c r="A333" s="108">
        <v>323</v>
      </c>
      <c r="B333" s="154"/>
      <c r="C333" s="154"/>
      <c r="D333" s="154"/>
    </row>
    <row r="334" spans="1:4" x14ac:dyDescent="0.25">
      <c r="A334" s="108">
        <v>324</v>
      </c>
      <c r="B334" s="154"/>
      <c r="C334" s="154"/>
      <c r="D334" s="154"/>
    </row>
    <row r="335" spans="1:4" x14ac:dyDescent="0.25">
      <c r="A335" s="108">
        <v>325</v>
      </c>
      <c r="B335" s="154"/>
      <c r="C335" s="154"/>
      <c r="D335" s="154"/>
    </row>
    <row r="336" spans="1:4" x14ac:dyDescent="0.25">
      <c r="A336" s="108">
        <v>326</v>
      </c>
      <c r="B336" s="154"/>
      <c r="C336" s="154"/>
      <c r="D336" s="154"/>
    </row>
    <row r="337" spans="1:4" x14ac:dyDescent="0.25">
      <c r="A337" s="108">
        <v>327</v>
      </c>
      <c r="B337" s="154"/>
      <c r="C337" s="154"/>
      <c r="D337" s="154"/>
    </row>
    <row r="338" spans="1:4" x14ac:dyDescent="0.25">
      <c r="A338" s="108">
        <v>328</v>
      </c>
      <c r="B338" s="154"/>
      <c r="C338" s="154"/>
      <c r="D338" s="154"/>
    </row>
    <row r="339" spans="1:4" x14ac:dyDescent="0.25">
      <c r="A339" s="108">
        <v>329</v>
      </c>
      <c r="B339" s="154"/>
      <c r="C339" s="154"/>
      <c r="D339" s="154"/>
    </row>
    <row r="340" spans="1:4" x14ac:dyDescent="0.25">
      <c r="A340" s="108">
        <v>330</v>
      </c>
      <c r="B340" s="154"/>
      <c r="C340" s="154"/>
      <c r="D340" s="154"/>
    </row>
    <row r="341" spans="1:4" x14ac:dyDescent="0.25">
      <c r="A341" s="108">
        <v>331</v>
      </c>
      <c r="B341" s="154"/>
      <c r="C341" s="154"/>
      <c r="D341" s="154"/>
    </row>
    <row r="342" spans="1:4" x14ac:dyDescent="0.25">
      <c r="A342" s="108">
        <v>332</v>
      </c>
      <c r="B342" s="154"/>
      <c r="C342" s="154"/>
      <c r="D342" s="154"/>
    </row>
    <row r="343" spans="1:4" x14ac:dyDescent="0.25">
      <c r="A343" s="108">
        <v>333</v>
      </c>
      <c r="B343" s="154"/>
      <c r="C343" s="154"/>
      <c r="D343" s="154"/>
    </row>
    <row r="344" spans="1:4" x14ac:dyDescent="0.25">
      <c r="A344" s="108">
        <v>334</v>
      </c>
      <c r="B344" s="154"/>
      <c r="C344" s="154"/>
      <c r="D344" s="154"/>
    </row>
    <row r="345" spans="1:4" x14ac:dyDescent="0.25">
      <c r="A345" s="108">
        <v>335</v>
      </c>
      <c r="B345" s="154"/>
      <c r="C345" s="154"/>
      <c r="D345" s="154"/>
    </row>
    <row r="346" spans="1:4" x14ac:dyDescent="0.25">
      <c r="A346" s="108">
        <v>336</v>
      </c>
      <c r="B346" s="154"/>
      <c r="C346" s="154"/>
      <c r="D346" s="154"/>
    </row>
    <row r="347" spans="1:4" x14ac:dyDescent="0.25">
      <c r="A347" s="108">
        <v>337</v>
      </c>
      <c r="B347" s="154"/>
      <c r="C347" s="154"/>
      <c r="D347" s="154"/>
    </row>
    <row r="348" spans="1:4" x14ac:dyDescent="0.25">
      <c r="A348" s="108">
        <v>338</v>
      </c>
      <c r="B348" s="154"/>
      <c r="C348" s="154"/>
      <c r="D348" s="154"/>
    </row>
    <row r="349" spans="1:4" x14ac:dyDescent="0.25">
      <c r="A349" s="108">
        <v>339</v>
      </c>
      <c r="B349" s="154"/>
      <c r="C349" s="154"/>
      <c r="D349" s="154"/>
    </row>
    <row r="350" spans="1:4" x14ac:dyDescent="0.25">
      <c r="A350" s="108">
        <v>340</v>
      </c>
      <c r="B350" s="154"/>
      <c r="C350" s="154"/>
      <c r="D350" s="154"/>
    </row>
    <row r="351" spans="1:4" x14ac:dyDescent="0.25">
      <c r="A351" s="108">
        <v>341</v>
      </c>
      <c r="B351" s="154"/>
      <c r="C351" s="154"/>
      <c r="D351" s="154"/>
    </row>
    <row r="352" spans="1:4" x14ac:dyDescent="0.25">
      <c r="A352" s="108">
        <v>342</v>
      </c>
      <c r="B352" s="154"/>
      <c r="C352" s="154"/>
      <c r="D352" s="154"/>
    </row>
    <row r="353" spans="1:4" x14ac:dyDescent="0.25">
      <c r="A353" s="108">
        <v>343</v>
      </c>
      <c r="B353" s="154"/>
      <c r="C353" s="154"/>
      <c r="D353" s="154"/>
    </row>
    <row r="354" spans="1:4" x14ac:dyDescent="0.25">
      <c r="A354" s="108">
        <v>344</v>
      </c>
      <c r="B354" s="154"/>
      <c r="C354" s="154"/>
      <c r="D354" s="154"/>
    </row>
    <row r="355" spans="1:4" x14ac:dyDescent="0.25">
      <c r="A355" s="108">
        <v>345</v>
      </c>
      <c r="B355" s="154"/>
      <c r="C355" s="154"/>
      <c r="D355" s="154"/>
    </row>
    <row r="356" spans="1:4" x14ac:dyDescent="0.25">
      <c r="A356" s="108">
        <v>346</v>
      </c>
      <c r="B356" s="154"/>
      <c r="C356" s="154"/>
      <c r="D356" s="154"/>
    </row>
    <row r="357" spans="1:4" x14ac:dyDescent="0.25">
      <c r="A357" s="108">
        <v>347</v>
      </c>
      <c r="B357" s="154"/>
      <c r="C357" s="154"/>
      <c r="D357" s="154"/>
    </row>
    <row r="358" spans="1:4" x14ac:dyDescent="0.25">
      <c r="A358" s="108">
        <v>348</v>
      </c>
      <c r="B358" s="154"/>
      <c r="C358" s="154"/>
      <c r="D358" s="154"/>
    </row>
    <row r="359" spans="1:4" x14ac:dyDescent="0.25">
      <c r="A359" s="108">
        <v>349</v>
      </c>
      <c r="B359" s="154"/>
      <c r="C359" s="154"/>
      <c r="D359" s="154"/>
    </row>
    <row r="360" spans="1:4" x14ac:dyDescent="0.25">
      <c r="A360" s="108">
        <v>350</v>
      </c>
      <c r="B360" s="154"/>
      <c r="C360" s="154"/>
      <c r="D360" s="154"/>
    </row>
    <row r="361" spans="1:4" x14ac:dyDescent="0.25">
      <c r="A361" s="108">
        <v>351</v>
      </c>
      <c r="B361" s="154"/>
      <c r="C361" s="154"/>
      <c r="D361" s="154"/>
    </row>
    <row r="362" spans="1:4" x14ac:dyDescent="0.25">
      <c r="A362" s="108">
        <v>352</v>
      </c>
      <c r="B362" s="154"/>
      <c r="C362" s="154"/>
      <c r="D362" s="154"/>
    </row>
    <row r="363" spans="1:4" x14ac:dyDescent="0.25">
      <c r="A363" s="108">
        <v>353</v>
      </c>
      <c r="B363" s="154"/>
      <c r="C363" s="154"/>
      <c r="D363" s="154"/>
    </row>
    <row r="364" spans="1:4" x14ac:dyDescent="0.25">
      <c r="A364" s="108">
        <v>354</v>
      </c>
      <c r="B364" s="154"/>
      <c r="C364" s="154"/>
      <c r="D364" s="154"/>
    </row>
    <row r="365" spans="1:4" x14ac:dyDescent="0.25">
      <c r="A365" s="108">
        <v>355</v>
      </c>
      <c r="B365" s="154"/>
      <c r="C365" s="154"/>
      <c r="D365" s="154"/>
    </row>
    <row r="366" spans="1:4" x14ac:dyDescent="0.25">
      <c r="A366" s="108">
        <v>356</v>
      </c>
      <c r="B366" s="154"/>
      <c r="C366" s="154"/>
      <c r="D366" s="154"/>
    </row>
    <row r="367" spans="1:4" x14ac:dyDescent="0.25">
      <c r="A367" s="108">
        <v>357</v>
      </c>
      <c r="B367" s="154"/>
      <c r="C367" s="154"/>
      <c r="D367" s="154"/>
    </row>
    <row r="368" spans="1:4" x14ac:dyDescent="0.25">
      <c r="A368" s="108">
        <v>358</v>
      </c>
      <c r="B368" s="154"/>
      <c r="C368" s="154"/>
      <c r="D368" s="154"/>
    </row>
    <row r="369" spans="1:4" x14ac:dyDescent="0.25">
      <c r="A369" s="108">
        <v>359</v>
      </c>
      <c r="B369" s="154"/>
      <c r="C369" s="154"/>
      <c r="D369" s="154"/>
    </row>
    <row r="370" spans="1:4" x14ac:dyDescent="0.25">
      <c r="A370" s="108">
        <v>360</v>
      </c>
      <c r="B370" s="154"/>
      <c r="C370" s="154"/>
      <c r="D370" s="154"/>
    </row>
    <row r="371" spans="1:4" x14ac:dyDescent="0.25">
      <c r="A371" s="108">
        <v>361</v>
      </c>
      <c r="B371" s="154"/>
      <c r="C371" s="154"/>
      <c r="D371" s="154"/>
    </row>
    <row r="372" spans="1:4" x14ac:dyDescent="0.25">
      <c r="A372" s="108">
        <v>362</v>
      </c>
      <c r="B372" s="154"/>
      <c r="C372" s="154"/>
      <c r="D372" s="154"/>
    </row>
    <row r="373" spans="1:4" x14ac:dyDescent="0.25">
      <c r="A373" s="108">
        <v>363</v>
      </c>
      <c r="B373" s="154"/>
      <c r="C373" s="154"/>
      <c r="D373" s="154"/>
    </row>
    <row r="374" spans="1:4" x14ac:dyDescent="0.25">
      <c r="A374" s="108">
        <v>364</v>
      </c>
      <c r="B374" s="154"/>
      <c r="C374" s="154"/>
      <c r="D374" s="154"/>
    </row>
    <row r="375" spans="1:4" x14ac:dyDescent="0.25">
      <c r="A375" s="108">
        <v>365</v>
      </c>
      <c r="B375" s="154"/>
      <c r="C375" s="154"/>
      <c r="D375" s="154"/>
    </row>
    <row r="376" spans="1:4" x14ac:dyDescent="0.25">
      <c r="A376" s="108">
        <v>366</v>
      </c>
      <c r="B376" s="154"/>
      <c r="C376" s="154"/>
      <c r="D376" s="154"/>
    </row>
    <row r="377" spans="1:4" x14ac:dyDescent="0.25">
      <c r="A377" s="108">
        <v>367</v>
      </c>
      <c r="B377" s="154"/>
      <c r="C377" s="154"/>
      <c r="D377" s="154"/>
    </row>
    <row r="378" spans="1:4" x14ac:dyDescent="0.25">
      <c r="A378" s="108">
        <v>368</v>
      </c>
      <c r="B378" s="154"/>
      <c r="C378" s="154"/>
      <c r="D378" s="154"/>
    </row>
    <row r="379" spans="1:4" x14ac:dyDescent="0.25">
      <c r="A379" s="108">
        <v>369</v>
      </c>
      <c r="B379" s="154"/>
      <c r="C379" s="154"/>
      <c r="D379" s="154"/>
    </row>
    <row r="380" spans="1:4" x14ac:dyDescent="0.25">
      <c r="A380" s="108">
        <v>370</v>
      </c>
      <c r="B380" s="154"/>
      <c r="C380" s="154"/>
      <c r="D380" s="154"/>
    </row>
    <row r="381" spans="1:4" x14ac:dyDescent="0.25">
      <c r="A381" s="108">
        <v>371</v>
      </c>
      <c r="B381" s="154"/>
      <c r="C381" s="154"/>
      <c r="D381" s="154"/>
    </row>
    <row r="382" spans="1:4" x14ac:dyDescent="0.25">
      <c r="A382" s="108">
        <v>372</v>
      </c>
      <c r="B382" s="154"/>
      <c r="C382" s="154"/>
      <c r="D382" s="154"/>
    </row>
    <row r="383" spans="1:4" x14ac:dyDescent="0.25">
      <c r="A383" s="108">
        <v>373</v>
      </c>
      <c r="B383" s="154"/>
      <c r="C383" s="154"/>
      <c r="D383" s="154"/>
    </row>
    <row r="384" spans="1:4" x14ac:dyDescent="0.25">
      <c r="A384" s="108">
        <v>374</v>
      </c>
      <c r="B384" s="154"/>
      <c r="C384" s="154"/>
      <c r="D384" s="154"/>
    </row>
    <row r="385" spans="1:4" x14ac:dyDescent="0.25">
      <c r="A385" s="108">
        <v>375</v>
      </c>
      <c r="B385" s="154"/>
      <c r="C385" s="154"/>
      <c r="D385" s="154"/>
    </row>
    <row r="386" spans="1:4" x14ac:dyDescent="0.25">
      <c r="A386" s="108">
        <v>376</v>
      </c>
      <c r="B386" s="154"/>
      <c r="C386" s="154"/>
      <c r="D386" s="154"/>
    </row>
    <row r="387" spans="1:4" x14ac:dyDescent="0.25">
      <c r="A387" s="108">
        <v>377</v>
      </c>
      <c r="B387" s="154"/>
      <c r="C387" s="154"/>
      <c r="D387" s="154"/>
    </row>
    <row r="388" spans="1:4" x14ac:dyDescent="0.25">
      <c r="A388" s="108">
        <v>378</v>
      </c>
      <c r="B388" s="154"/>
      <c r="C388" s="154"/>
      <c r="D388" s="154"/>
    </row>
    <row r="389" spans="1:4" x14ac:dyDescent="0.25">
      <c r="A389" s="108">
        <v>379</v>
      </c>
      <c r="B389" s="154"/>
      <c r="C389" s="154"/>
      <c r="D389" s="154"/>
    </row>
    <row r="390" spans="1:4" x14ac:dyDescent="0.25">
      <c r="A390" s="108">
        <v>380</v>
      </c>
      <c r="B390" s="154"/>
      <c r="C390" s="154"/>
      <c r="D390" s="154"/>
    </row>
    <row r="391" spans="1:4" x14ac:dyDescent="0.25">
      <c r="A391" s="108">
        <v>381</v>
      </c>
      <c r="B391" s="154"/>
      <c r="C391" s="154"/>
      <c r="D391" s="154"/>
    </row>
    <row r="392" spans="1:4" x14ac:dyDescent="0.25">
      <c r="A392" s="108">
        <v>382</v>
      </c>
      <c r="B392" s="154"/>
      <c r="C392" s="154"/>
      <c r="D392" s="154"/>
    </row>
    <row r="393" spans="1:4" x14ac:dyDescent="0.25">
      <c r="A393" s="108">
        <v>383</v>
      </c>
      <c r="B393" s="154"/>
      <c r="C393" s="154"/>
      <c r="D393" s="154"/>
    </row>
    <row r="394" spans="1:4" x14ac:dyDescent="0.25">
      <c r="A394" s="108">
        <v>384</v>
      </c>
      <c r="B394" s="154"/>
      <c r="C394" s="154"/>
      <c r="D394" s="154"/>
    </row>
    <row r="395" spans="1:4" x14ac:dyDescent="0.25">
      <c r="A395" s="108">
        <v>385</v>
      </c>
      <c r="B395" s="154"/>
      <c r="C395" s="154"/>
      <c r="D395" s="154"/>
    </row>
    <row r="396" spans="1:4" x14ac:dyDescent="0.25">
      <c r="A396" s="108">
        <v>386</v>
      </c>
      <c r="B396" s="154"/>
      <c r="C396" s="154"/>
      <c r="D396" s="154"/>
    </row>
    <row r="397" spans="1:4" x14ac:dyDescent="0.25">
      <c r="A397" s="108">
        <v>387</v>
      </c>
      <c r="B397" s="154"/>
      <c r="C397" s="154"/>
      <c r="D397" s="154"/>
    </row>
    <row r="398" spans="1:4" x14ac:dyDescent="0.25">
      <c r="A398" s="108">
        <v>388</v>
      </c>
      <c r="B398" s="154"/>
      <c r="C398" s="154"/>
      <c r="D398" s="154"/>
    </row>
    <row r="399" spans="1:4" x14ac:dyDescent="0.25">
      <c r="A399" s="108">
        <v>389</v>
      </c>
      <c r="B399" s="154"/>
      <c r="C399" s="154"/>
      <c r="D399" s="154"/>
    </row>
    <row r="400" spans="1:4" x14ac:dyDescent="0.25">
      <c r="A400" s="108">
        <v>390</v>
      </c>
      <c r="B400" s="154"/>
      <c r="C400" s="154"/>
      <c r="D400" s="154"/>
    </row>
    <row r="401" spans="1:4" x14ac:dyDescent="0.25">
      <c r="A401" s="108">
        <v>391</v>
      </c>
      <c r="B401" s="154"/>
      <c r="C401" s="154"/>
      <c r="D401" s="154"/>
    </row>
    <row r="402" spans="1:4" x14ac:dyDescent="0.25">
      <c r="A402" s="108">
        <v>392</v>
      </c>
      <c r="B402" s="154"/>
      <c r="C402" s="154"/>
      <c r="D402" s="154"/>
    </row>
    <row r="403" spans="1:4" x14ac:dyDescent="0.25">
      <c r="A403" s="108">
        <v>393</v>
      </c>
      <c r="B403" s="154"/>
      <c r="C403" s="154"/>
      <c r="D403" s="154"/>
    </row>
    <row r="404" spans="1:4" x14ac:dyDescent="0.25">
      <c r="A404" s="108">
        <v>394</v>
      </c>
      <c r="B404" s="154"/>
      <c r="C404" s="154"/>
      <c r="D404" s="154"/>
    </row>
    <row r="405" spans="1:4" x14ac:dyDescent="0.25">
      <c r="A405" s="108">
        <v>395</v>
      </c>
      <c r="B405" s="154"/>
      <c r="C405" s="154"/>
      <c r="D405" s="154"/>
    </row>
    <row r="406" spans="1:4" x14ac:dyDescent="0.25">
      <c r="A406" s="108">
        <v>396</v>
      </c>
      <c r="B406" s="154"/>
      <c r="C406" s="154"/>
      <c r="D406" s="154"/>
    </row>
    <row r="407" spans="1:4" x14ac:dyDescent="0.25">
      <c r="A407" s="108">
        <v>397</v>
      </c>
      <c r="B407" s="154"/>
      <c r="C407" s="154"/>
      <c r="D407" s="154"/>
    </row>
    <row r="408" spans="1:4" x14ac:dyDescent="0.25">
      <c r="A408" s="108">
        <v>398</v>
      </c>
      <c r="B408" s="154"/>
      <c r="C408" s="154"/>
      <c r="D408" s="154"/>
    </row>
    <row r="409" spans="1:4" x14ac:dyDescent="0.25">
      <c r="A409" s="108">
        <v>399</v>
      </c>
      <c r="B409" s="154"/>
      <c r="C409" s="154"/>
      <c r="D409" s="154"/>
    </row>
    <row r="410" spans="1:4" x14ac:dyDescent="0.25">
      <c r="A410" s="108">
        <v>400</v>
      </c>
      <c r="B410" s="154"/>
      <c r="C410" s="154"/>
      <c r="D410" s="154"/>
    </row>
    <row r="411" spans="1:4" x14ac:dyDescent="0.25">
      <c r="A411" s="108">
        <v>401</v>
      </c>
      <c r="B411" s="154"/>
      <c r="C411" s="154"/>
      <c r="D411" s="154"/>
    </row>
    <row r="412" spans="1:4" x14ac:dyDescent="0.25">
      <c r="A412" s="108">
        <v>402</v>
      </c>
      <c r="B412" s="154"/>
      <c r="C412" s="154"/>
      <c r="D412" s="154"/>
    </row>
    <row r="413" spans="1:4" x14ac:dyDescent="0.25">
      <c r="A413" s="108">
        <v>403</v>
      </c>
      <c r="B413" s="154"/>
      <c r="C413" s="154"/>
      <c r="D413" s="154"/>
    </row>
    <row r="414" spans="1:4" x14ac:dyDescent="0.25">
      <c r="A414" s="108">
        <v>404</v>
      </c>
      <c r="B414" s="154"/>
      <c r="C414" s="154"/>
      <c r="D414" s="154"/>
    </row>
    <row r="415" spans="1:4" x14ac:dyDescent="0.25">
      <c r="A415" s="108">
        <v>405</v>
      </c>
      <c r="B415" s="154"/>
      <c r="C415" s="154"/>
      <c r="D415" s="154"/>
    </row>
    <row r="416" spans="1:4" x14ac:dyDescent="0.25">
      <c r="A416" s="108">
        <v>406</v>
      </c>
      <c r="B416" s="154"/>
      <c r="C416" s="154"/>
      <c r="D416" s="154"/>
    </row>
    <row r="417" spans="1:4" x14ac:dyDescent="0.25">
      <c r="A417" s="108">
        <v>407</v>
      </c>
      <c r="B417" s="154"/>
      <c r="C417" s="154"/>
      <c r="D417" s="154"/>
    </row>
    <row r="418" spans="1:4" x14ac:dyDescent="0.25">
      <c r="A418" s="108">
        <v>408</v>
      </c>
      <c r="B418" s="154"/>
      <c r="C418" s="154"/>
      <c r="D418" s="154"/>
    </row>
    <row r="419" spans="1:4" x14ac:dyDescent="0.25">
      <c r="A419" s="108">
        <v>409</v>
      </c>
      <c r="B419" s="154"/>
      <c r="C419" s="154"/>
      <c r="D419" s="154"/>
    </row>
    <row r="420" spans="1:4" x14ac:dyDescent="0.25">
      <c r="A420" s="108">
        <v>410</v>
      </c>
      <c r="B420" s="154"/>
      <c r="C420" s="154"/>
      <c r="D420" s="154"/>
    </row>
    <row r="421" spans="1:4" x14ac:dyDescent="0.25">
      <c r="A421" s="108">
        <v>411</v>
      </c>
      <c r="B421" s="154"/>
      <c r="C421" s="154"/>
      <c r="D421" s="154"/>
    </row>
    <row r="422" spans="1:4" x14ac:dyDescent="0.25">
      <c r="A422" s="108">
        <v>412</v>
      </c>
      <c r="B422" s="154"/>
      <c r="C422" s="154"/>
      <c r="D422" s="154"/>
    </row>
    <row r="423" spans="1:4" x14ac:dyDescent="0.25">
      <c r="A423" s="108">
        <v>413</v>
      </c>
      <c r="B423" s="154"/>
      <c r="C423" s="154"/>
      <c r="D423" s="154"/>
    </row>
    <row r="424" spans="1:4" x14ac:dyDescent="0.25">
      <c r="A424" s="108">
        <v>414</v>
      </c>
      <c r="B424" s="154"/>
      <c r="C424" s="154"/>
      <c r="D424" s="154"/>
    </row>
    <row r="425" spans="1:4" x14ac:dyDescent="0.25">
      <c r="A425" s="108">
        <v>415</v>
      </c>
      <c r="B425" s="154"/>
      <c r="C425" s="154"/>
      <c r="D425" s="154"/>
    </row>
    <row r="426" spans="1:4" x14ac:dyDescent="0.25">
      <c r="A426" s="108">
        <v>416</v>
      </c>
      <c r="B426" s="154"/>
      <c r="C426" s="154"/>
      <c r="D426" s="154"/>
    </row>
    <row r="427" spans="1:4" x14ac:dyDescent="0.25">
      <c r="A427" s="108">
        <v>417</v>
      </c>
      <c r="B427" s="154"/>
      <c r="C427" s="154"/>
      <c r="D427" s="154"/>
    </row>
    <row r="428" spans="1:4" x14ac:dyDescent="0.25">
      <c r="A428" s="108">
        <v>418</v>
      </c>
      <c r="B428" s="154"/>
      <c r="C428" s="154"/>
      <c r="D428" s="154"/>
    </row>
    <row r="429" spans="1:4" x14ac:dyDescent="0.25">
      <c r="A429" s="108">
        <v>419</v>
      </c>
      <c r="B429" s="154"/>
      <c r="C429" s="154"/>
      <c r="D429" s="154"/>
    </row>
    <row r="430" spans="1:4" x14ac:dyDescent="0.25">
      <c r="A430" s="108">
        <v>420</v>
      </c>
      <c r="B430" s="154"/>
      <c r="C430" s="154"/>
      <c r="D430" s="154"/>
    </row>
    <row r="431" spans="1:4" x14ac:dyDescent="0.25">
      <c r="A431" s="108">
        <v>421</v>
      </c>
      <c r="B431" s="154"/>
      <c r="C431" s="154"/>
      <c r="D431" s="154"/>
    </row>
    <row r="432" spans="1:4" x14ac:dyDescent="0.25">
      <c r="A432" s="108">
        <v>422</v>
      </c>
      <c r="B432" s="154"/>
      <c r="C432" s="154"/>
      <c r="D432" s="154"/>
    </row>
    <row r="433" spans="1:4" x14ac:dyDescent="0.25">
      <c r="A433" s="108">
        <v>423</v>
      </c>
      <c r="B433" s="154"/>
      <c r="C433" s="154"/>
      <c r="D433" s="154"/>
    </row>
    <row r="434" spans="1:4" x14ac:dyDescent="0.25">
      <c r="A434" s="108">
        <v>424</v>
      </c>
      <c r="B434" s="154"/>
      <c r="C434" s="154"/>
      <c r="D434" s="154"/>
    </row>
    <row r="435" spans="1:4" x14ac:dyDescent="0.25">
      <c r="A435" s="108">
        <v>425</v>
      </c>
      <c r="B435" s="154"/>
      <c r="C435" s="154"/>
      <c r="D435" s="154"/>
    </row>
    <row r="436" spans="1:4" x14ac:dyDescent="0.25">
      <c r="A436" s="108">
        <v>426</v>
      </c>
      <c r="B436" s="154"/>
      <c r="C436" s="154"/>
      <c r="D436" s="154"/>
    </row>
    <row r="437" spans="1:4" x14ac:dyDescent="0.25">
      <c r="A437" s="108">
        <v>427</v>
      </c>
      <c r="B437" s="154"/>
      <c r="C437" s="154"/>
      <c r="D437" s="154"/>
    </row>
    <row r="438" spans="1:4" x14ac:dyDescent="0.25">
      <c r="A438" s="108">
        <v>428</v>
      </c>
      <c r="B438" s="154"/>
      <c r="C438" s="154"/>
      <c r="D438" s="154"/>
    </row>
    <row r="439" spans="1:4" x14ac:dyDescent="0.25">
      <c r="A439" s="108">
        <v>429</v>
      </c>
      <c r="B439" s="154"/>
      <c r="C439" s="154"/>
      <c r="D439" s="154"/>
    </row>
    <row r="440" spans="1:4" x14ac:dyDescent="0.25">
      <c r="A440" s="108">
        <v>430</v>
      </c>
      <c r="B440" s="154"/>
      <c r="C440" s="154"/>
      <c r="D440" s="154"/>
    </row>
    <row r="441" spans="1:4" x14ac:dyDescent="0.25">
      <c r="A441" s="108">
        <v>431</v>
      </c>
      <c r="B441" s="154"/>
      <c r="C441" s="154"/>
      <c r="D441" s="154"/>
    </row>
    <row r="442" spans="1:4" x14ac:dyDescent="0.25">
      <c r="A442" s="108">
        <v>432</v>
      </c>
      <c r="B442" s="154"/>
      <c r="C442" s="154"/>
      <c r="D442" s="154"/>
    </row>
    <row r="443" spans="1:4" x14ac:dyDescent="0.25">
      <c r="A443" s="108">
        <v>433</v>
      </c>
      <c r="B443" s="154"/>
      <c r="C443" s="154"/>
      <c r="D443" s="154"/>
    </row>
    <row r="444" spans="1:4" x14ac:dyDescent="0.25">
      <c r="A444" s="108">
        <v>434</v>
      </c>
      <c r="B444" s="154"/>
      <c r="C444" s="154"/>
      <c r="D444" s="154"/>
    </row>
    <row r="445" spans="1:4" x14ac:dyDescent="0.25">
      <c r="A445" s="108">
        <v>435</v>
      </c>
      <c r="B445" s="154"/>
      <c r="C445" s="154"/>
      <c r="D445" s="154"/>
    </row>
    <row r="446" spans="1:4" x14ac:dyDescent="0.25">
      <c r="A446" s="108">
        <v>436</v>
      </c>
      <c r="B446" s="154"/>
      <c r="C446" s="154"/>
      <c r="D446" s="154"/>
    </row>
    <row r="447" spans="1:4" x14ac:dyDescent="0.25">
      <c r="A447" s="108">
        <v>437</v>
      </c>
      <c r="B447" s="154"/>
      <c r="C447" s="154"/>
      <c r="D447" s="154"/>
    </row>
    <row r="448" spans="1:4" x14ac:dyDescent="0.25">
      <c r="A448" s="108">
        <v>438</v>
      </c>
      <c r="B448" s="154"/>
      <c r="C448" s="154"/>
      <c r="D448" s="154"/>
    </row>
    <row r="449" spans="1:4" x14ac:dyDescent="0.25">
      <c r="A449" s="108">
        <v>439</v>
      </c>
      <c r="B449" s="154"/>
      <c r="C449" s="154"/>
      <c r="D449" s="154"/>
    </row>
    <row r="450" spans="1:4" x14ac:dyDescent="0.25">
      <c r="A450" s="108">
        <v>440</v>
      </c>
      <c r="B450" s="154"/>
      <c r="C450" s="154"/>
      <c r="D450" s="154"/>
    </row>
    <row r="451" spans="1:4" x14ac:dyDescent="0.25">
      <c r="A451" s="108">
        <v>441</v>
      </c>
      <c r="B451" s="154"/>
      <c r="C451" s="154"/>
      <c r="D451" s="154"/>
    </row>
    <row r="452" spans="1:4" x14ac:dyDescent="0.25">
      <c r="A452" s="108">
        <v>442</v>
      </c>
      <c r="B452" s="154"/>
      <c r="C452" s="154"/>
      <c r="D452" s="154"/>
    </row>
    <row r="453" spans="1:4" x14ac:dyDescent="0.25">
      <c r="A453" s="108">
        <v>443</v>
      </c>
      <c r="B453" s="154"/>
      <c r="C453" s="154"/>
      <c r="D453" s="154"/>
    </row>
    <row r="454" spans="1:4" x14ac:dyDescent="0.25">
      <c r="A454" s="108">
        <v>444</v>
      </c>
      <c r="B454" s="154"/>
      <c r="C454" s="154"/>
      <c r="D454" s="154"/>
    </row>
    <row r="455" spans="1:4" x14ac:dyDescent="0.25">
      <c r="A455" s="108">
        <v>445</v>
      </c>
      <c r="B455" s="154"/>
      <c r="C455" s="154"/>
      <c r="D455" s="154"/>
    </row>
    <row r="456" spans="1:4" x14ac:dyDescent="0.25">
      <c r="A456" s="108">
        <v>446</v>
      </c>
      <c r="B456" s="154"/>
      <c r="C456" s="154"/>
      <c r="D456" s="154"/>
    </row>
    <row r="457" spans="1:4" x14ac:dyDescent="0.25">
      <c r="A457" s="108">
        <v>447</v>
      </c>
      <c r="B457" s="154"/>
      <c r="C457" s="154"/>
      <c r="D457" s="154"/>
    </row>
    <row r="458" spans="1:4" x14ac:dyDescent="0.25">
      <c r="A458" s="108">
        <v>448</v>
      </c>
      <c r="B458" s="154"/>
      <c r="C458" s="154"/>
      <c r="D458" s="154"/>
    </row>
    <row r="459" spans="1:4" x14ac:dyDescent="0.25">
      <c r="A459" s="108">
        <v>449</v>
      </c>
      <c r="B459" s="154"/>
      <c r="C459" s="154"/>
      <c r="D459" s="154"/>
    </row>
    <row r="460" spans="1:4" x14ac:dyDescent="0.25">
      <c r="A460" s="108">
        <v>450</v>
      </c>
      <c r="B460" s="154"/>
      <c r="C460" s="154"/>
      <c r="D460" s="154"/>
    </row>
    <row r="461" spans="1:4" x14ac:dyDescent="0.25">
      <c r="A461" s="108">
        <v>451</v>
      </c>
      <c r="B461" s="154"/>
      <c r="C461" s="154"/>
      <c r="D461" s="154"/>
    </row>
    <row r="462" spans="1:4" x14ac:dyDescent="0.25">
      <c r="A462" s="108">
        <v>452</v>
      </c>
      <c r="B462" s="154"/>
      <c r="C462" s="154"/>
      <c r="D462" s="154"/>
    </row>
    <row r="463" spans="1:4" x14ac:dyDescent="0.25">
      <c r="A463" s="108">
        <v>453</v>
      </c>
      <c r="B463" s="154"/>
      <c r="C463" s="154"/>
      <c r="D463" s="154"/>
    </row>
    <row r="464" spans="1:4" x14ac:dyDescent="0.25">
      <c r="A464" s="108">
        <v>454</v>
      </c>
      <c r="B464" s="154"/>
      <c r="C464" s="154"/>
      <c r="D464" s="154"/>
    </row>
    <row r="465" spans="1:4" x14ac:dyDescent="0.25">
      <c r="A465" s="108">
        <v>455</v>
      </c>
      <c r="B465" s="154"/>
      <c r="C465" s="154"/>
      <c r="D465" s="154"/>
    </row>
    <row r="466" spans="1:4" x14ac:dyDescent="0.25">
      <c r="A466" s="108">
        <v>456</v>
      </c>
      <c r="B466" s="154"/>
      <c r="C466" s="154"/>
      <c r="D466" s="154"/>
    </row>
    <row r="467" spans="1:4" x14ac:dyDescent="0.25">
      <c r="A467" s="108">
        <v>457</v>
      </c>
      <c r="B467" s="154"/>
      <c r="C467" s="154"/>
      <c r="D467" s="154"/>
    </row>
    <row r="468" spans="1:4" x14ac:dyDescent="0.25">
      <c r="A468" s="108">
        <v>458</v>
      </c>
      <c r="B468" s="154"/>
      <c r="C468" s="154"/>
      <c r="D468" s="154"/>
    </row>
    <row r="469" spans="1:4" x14ac:dyDescent="0.25">
      <c r="A469" s="108">
        <v>459</v>
      </c>
      <c r="B469" s="154"/>
      <c r="C469" s="154"/>
      <c r="D469" s="154"/>
    </row>
    <row r="470" spans="1:4" x14ac:dyDescent="0.25">
      <c r="A470" s="108">
        <v>460</v>
      </c>
      <c r="B470" s="154"/>
      <c r="C470" s="154"/>
      <c r="D470" s="154"/>
    </row>
    <row r="471" spans="1:4" x14ac:dyDescent="0.25">
      <c r="A471" s="108">
        <v>461</v>
      </c>
      <c r="B471" s="154"/>
      <c r="C471" s="154"/>
      <c r="D471" s="154"/>
    </row>
    <row r="472" spans="1:4" x14ac:dyDescent="0.25">
      <c r="A472" s="108">
        <v>462</v>
      </c>
      <c r="B472" s="154"/>
      <c r="C472" s="154"/>
      <c r="D472" s="154"/>
    </row>
    <row r="473" spans="1:4" x14ac:dyDescent="0.25">
      <c r="A473" s="108">
        <v>463</v>
      </c>
      <c r="B473" s="154"/>
      <c r="C473" s="154"/>
      <c r="D473" s="154"/>
    </row>
    <row r="474" spans="1:4" x14ac:dyDescent="0.25">
      <c r="A474" s="108">
        <v>464</v>
      </c>
      <c r="B474" s="154"/>
      <c r="C474" s="154"/>
      <c r="D474" s="154"/>
    </row>
    <row r="475" spans="1:4" x14ac:dyDescent="0.25">
      <c r="A475" s="108">
        <v>465</v>
      </c>
      <c r="B475" s="154"/>
      <c r="C475" s="154"/>
      <c r="D475" s="154"/>
    </row>
    <row r="476" spans="1:4" x14ac:dyDescent="0.25">
      <c r="A476" s="108">
        <v>466</v>
      </c>
      <c r="B476" s="154"/>
      <c r="C476" s="154"/>
      <c r="D476" s="154"/>
    </row>
    <row r="477" spans="1:4" x14ac:dyDescent="0.25">
      <c r="A477" s="108">
        <v>467</v>
      </c>
      <c r="B477" s="154"/>
      <c r="C477" s="154"/>
      <c r="D477" s="154"/>
    </row>
    <row r="478" spans="1:4" x14ac:dyDescent="0.25">
      <c r="A478" s="108">
        <v>468</v>
      </c>
      <c r="B478" s="154"/>
      <c r="C478" s="154"/>
      <c r="D478" s="154"/>
    </row>
    <row r="479" spans="1:4" x14ac:dyDescent="0.25">
      <c r="A479" s="108">
        <v>469</v>
      </c>
      <c r="B479" s="154"/>
      <c r="C479" s="154"/>
      <c r="D479" s="154"/>
    </row>
    <row r="480" spans="1:4" x14ac:dyDescent="0.25">
      <c r="A480" s="108">
        <v>470</v>
      </c>
      <c r="B480" s="154"/>
      <c r="C480" s="154"/>
      <c r="D480" s="154"/>
    </row>
    <row r="481" spans="1:4" x14ac:dyDescent="0.25">
      <c r="A481" s="108">
        <v>471</v>
      </c>
      <c r="B481" s="154"/>
      <c r="C481" s="154"/>
      <c r="D481" s="154"/>
    </row>
    <row r="482" spans="1:4" x14ac:dyDescent="0.25">
      <c r="A482" s="108">
        <v>472</v>
      </c>
      <c r="B482" s="154"/>
      <c r="C482" s="154"/>
      <c r="D482" s="154"/>
    </row>
    <row r="483" spans="1:4" x14ac:dyDescent="0.25">
      <c r="A483" s="108">
        <v>473</v>
      </c>
      <c r="B483" s="154"/>
      <c r="C483" s="154"/>
      <c r="D483" s="154"/>
    </row>
    <row r="484" spans="1:4" x14ac:dyDescent="0.25">
      <c r="A484" s="108">
        <v>474</v>
      </c>
      <c r="B484" s="154"/>
      <c r="C484" s="154"/>
      <c r="D484" s="154"/>
    </row>
    <row r="485" spans="1:4" x14ac:dyDescent="0.25">
      <c r="A485" s="108">
        <v>475</v>
      </c>
      <c r="B485" s="154"/>
      <c r="C485" s="154"/>
      <c r="D485" s="154"/>
    </row>
    <row r="486" spans="1:4" x14ac:dyDescent="0.25">
      <c r="A486" s="108">
        <v>476</v>
      </c>
      <c r="B486" s="154"/>
      <c r="C486" s="154"/>
      <c r="D486" s="154"/>
    </row>
    <row r="487" spans="1:4" x14ac:dyDescent="0.25">
      <c r="A487" s="108">
        <v>477</v>
      </c>
      <c r="B487" s="154"/>
      <c r="C487" s="154"/>
      <c r="D487" s="154"/>
    </row>
    <row r="488" spans="1:4" x14ac:dyDescent="0.25">
      <c r="A488" s="108">
        <v>478</v>
      </c>
      <c r="B488" s="154"/>
      <c r="C488" s="154"/>
      <c r="D488" s="154"/>
    </row>
    <row r="489" spans="1:4" x14ac:dyDescent="0.25">
      <c r="A489" s="108">
        <v>479</v>
      </c>
      <c r="B489" s="154"/>
      <c r="C489" s="154"/>
      <c r="D489" s="154"/>
    </row>
    <row r="490" spans="1:4" x14ac:dyDescent="0.25">
      <c r="A490" s="108">
        <v>480</v>
      </c>
      <c r="B490" s="154"/>
      <c r="C490" s="154"/>
      <c r="D490" s="154"/>
    </row>
    <row r="491" spans="1:4" x14ac:dyDescent="0.25">
      <c r="A491" s="108">
        <v>481</v>
      </c>
      <c r="B491" s="154"/>
      <c r="C491" s="154"/>
      <c r="D491" s="154"/>
    </row>
    <row r="492" spans="1:4" x14ac:dyDescent="0.25">
      <c r="A492" s="108">
        <v>482</v>
      </c>
      <c r="B492" s="154"/>
      <c r="C492" s="154"/>
      <c r="D492" s="154"/>
    </row>
    <row r="493" spans="1:4" x14ac:dyDescent="0.25">
      <c r="A493" s="108">
        <v>483</v>
      </c>
      <c r="B493" s="154"/>
      <c r="C493" s="154"/>
      <c r="D493" s="154"/>
    </row>
    <row r="494" spans="1:4" x14ac:dyDescent="0.25">
      <c r="A494" s="108">
        <v>484</v>
      </c>
      <c r="B494" s="154"/>
      <c r="C494" s="154"/>
      <c r="D494" s="154"/>
    </row>
    <row r="495" spans="1:4" x14ac:dyDescent="0.25">
      <c r="A495" s="108">
        <v>485</v>
      </c>
      <c r="B495" s="154"/>
      <c r="C495" s="154"/>
      <c r="D495" s="154"/>
    </row>
    <row r="496" spans="1:4" x14ac:dyDescent="0.25">
      <c r="A496" s="108">
        <v>486</v>
      </c>
      <c r="B496" s="154"/>
      <c r="C496" s="154"/>
      <c r="D496" s="154"/>
    </row>
    <row r="497" spans="1:4" x14ac:dyDescent="0.25">
      <c r="A497" s="108">
        <v>487</v>
      </c>
      <c r="B497" s="154"/>
      <c r="C497" s="154"/>
      <c r="D497" s="154"/>
    </row>
    <row r="498" spans="1:4" x14ac:dyDescent="0.25">
      <c r="A498" s="108">
        <v>488</v>
      </c>
      <c r="B498" s="154"/>
      <c r="C498" s="154"/>
      <c r="D498" s="154"/>
    </row>
    <row r="499" spans="1:4" x14ac:dyDescent="0.25">
      <c r="A499" s="108">
        <v>489</v>
      </c>
      <c r="B499" s="154"/>
      <c r="C499" s="154"/>
      <c r="D499" s="154"/>
    </row>
    <row r="500" spans="1:4" x14ac:dyDescent="0.25">
      <c r="A500" s="108">
        <v>490</v>
      </c>
      <c r="B500" s="154"/>
      <c r="C500" s="154"/>
      <c r="D500" s="154"/>
    </row>
    <row r="501" spans="1:4" x14ac:dyDescent="0.25">
      <c r="A501" s="108">
        <v>491</v>
      </c>
      <c r="B501" s="154"/>
      <c r="C501" s="154"/>
      <c r="D501" s="154"/>
    </row>
    <row r="502" spans="1:4" x14ac:dyDescent="0.25">
      <c r="A502" s="108">
        <v>492</v>
      </c>
      <c r="B502" s="154"/>
      <c r="C502" s="154"/>
      <c r="D502" s="154"/>
    </row>
    <row r="503" spans="1:4" x14ac:dyDescent="0.25">
      <c r="A503" s="108">
        <v>493</v>
      </c>
      <c r="B503" s="154"/>
      <c r="C503" s="154"/>
      <c r="D503" s="154"/>
    </row>
    <row r="504" spans="1:4" x14ac:dyDescent="0.25">
      <c r="A504" s="108">
        <v>494</v>
      </c>
      <c r="B504" s="154"/>
      <c r="C504" s="154"/>
      <c r="D504" s="154"/>
    </row>
    <row r="505" spans="1:4" x14ac:dyDescent="0.25">
      <c r="A505" s="108">
        <v>495</v>
      </c>
      <c r="B505" s="154"/>
      <c r="C505" s="154"/>
      <c r="D505" s="154"/>
    </row>
    <row r="506" spans="1:4" x14ac:dyDescent="0.25">
      <c r="A506" s="108">
        <v>496</v>
      </c>
      <c r="B506" s="154"/>
      <c r="C506" s="154"/>
      <c r="D506" s="154"/>
    </row>
    <row r="507" spans="1:4" x14ac:dyDescent="0.25">
      <c r="A507" s="108">
        <v>497</v>
      </c>
      <c r="B507" s="154"/>
      <c r="C507" s="154"/>
      <c r="D507" s="154"/>
    </row>
    <row r="508" spans="1:4" x14ac:dyDescent="0.25">
      <c r="A508" s="108">
        <v>498</v>
      </c>
      <c r="B508" s="154"/>
      <c r="C508" s="154"/>
      <c r="D508" s="154"/>
    </row>
    <row r="509" spans="1:4" x14ac:dyDescent="0.25">
      <c r="A509" s="108">
        <v>499</v>
      </c>
      <c r="B509" s="154"/>
      <c r="C509" s="154"/>
      <c r="D509" s="154"/>
    </row>
    <row r="510" spans="1:4" x14ac:dyDescent="0.25">
      <c r="A510" s="108">
        <v>500</v>
      </c>
      <c r="B510" s="154"/>
      <c r="C510" s="154"/>
      <c r="D510" s="154"/>
    </row>
  </sheetData>
  <mergeCells count="2">
    <mergeCell ref="C2:D2"/>
    <mergeCell ref="A7:D7"/>
  </mergeCells>
  <pageMargins left="0.75" right="0.75" top="1" bottom="1" header="0" footer="0"/>
  <pageSetup orientation="portrait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F60DA-8AF0-47E0-A994-F3AD20ED0BF3}">
  <sheetPr>
    <tabColor rgb="FF33CCCC"/>
    <pageSetUpPr fitToPage="1"/>
  </sheetPr>
  <dimension ref="A1:M79"/>
  <sheetViews>
    <sheetView showGridLines="0" showZeros="0" zoomScale="140" zoomScaleNormal="140" workbookViewId="0"/>
  </sheetViews>
  <sheetFormatPr defaultColWidth="9.28515625" defaultRowHeight="15" x14ac:dyDescent="0.25"/>
  <cols>
    <col min="1" max="1" width="9" style="107" customWidth="1"/>
    <col min="2" max="2" width="47.7109375" style="37" bestFit="1" customWidth="1"/>
    <col min="3" max="3" width="16.85546875" style="37" customWidth="1"/>
    <col min="4" max="4" width="16.28515625" style="37" customWidth="1"/>
    <col min="5" max="5" width="21.28515625" style="158" customWidth="1"/>
    <col min="6" max="6" width="17.5703125" style="37" customWidth="1"/>
    <col min="7" max="7" width="9.42578125" style="37" bestFit="1" customWidth="1"/>
    <col min="8" max="8" width="9.28515625" style="37" customWidth="1"/>
    <col min="9" max="9" width="11.5703125" style="37" bestFit="1" customWidth="1"/>
    <col min="10" max="10" width="14.42578125" style="37" customWidth="1"/>
    <col min="11" max="11" width="12.5703125" style="37" customWidth="1"/>
    <col min="12" max="12" width="11" style="37" customWidth="1"/>
    <col min="13" max="16384" width="9.28515625" style="37"/>
  </cols>
  <sheetData>
    <row r="1" spans="1:13" x14ac:dyDescent="0.25">
      <c r="E1" s="37"/>
    </row>
    <row r="2" spans="1:13" x14ac:dyDescent="0.25">
      <c r="E2" s="37"/>
    </row>
    <row r="3" spans="1:13" x14ac:dyDescent="0.25">
      <c r="E3" s="37"/>
    </row>
    <row r="4" spans="1:13" x14ac:dyDescent="0.25">
      <c r="E4" s="37"/>
      <c r="G4" s="154"/>
    </row>
    <row r="5" spans="1:13" ht="18.75" x14ac:dyDescent="0.3">
      <c r="A5" s="283" t="s">
        <v>101</v>
      </c>
      <c r="B5" s="283"/>
      <c r="C5" s="283"/>
      <c r="D5" s="283"/>
      <c r="E5" s="283"/>
      <c r="F5" s="283"/>
      <c r="G5" s="283"/>
    </row>
    <row r="6" spans="1:13" x14ac:dyDescent="0.25">
      <c r="E6" s="37"/>
      <c r="K6" s="109"/>
      <c r="L6" s="115"/>
      <c r="M6" s="115"/>
    </row>
    <row r="7" spans="1:13" x14ac:dyDescent="0.25">
      <c r="D7" s="116" t="s">
        <v>81</v>
      </c>
      <c r="E7" s="154"/>
      <c r="K7" s="109"/>
      <c r="L7" s="115"/>
      <c r="M7" s="115"/>
    </row>
    <row r="8" spans="1:13" x14ac:dyDescent="0.25">
      <c r="D8" s="117"/>
      <c r="E8" s="118"/>
      <c r="K8" s="145"/>
      <c r="L8" s="115"/>
      <c r="M8" s="115"/>
    </row>
    <row r="9" spans="1:13" ht="19.5" customHeight="1" x14ac:dyDescent="0.25">
      <c r="B9" s="119" t="s">
        <v>82</v>
      </c>
      <c r="C9" s="284"/>
      <c r="D9" s="285"/>
      <c r="E9" s="120" t="s">
        <v>83</v>
      </c>
      <c r="F9" s="154"/>
      <c r="H9" s="152"/>
      <c r="I9" s="153"/>
      <c r="L9" s="115"/>
    </row>
    <row r="10" spans="1:13" ht="18.75" customHeight="1" x14ac:dyDescent="0.25">
      <c r="B10" s="64" t="s">
        <v>103</v>
      </c>
      <c r="C10" s="121">
        <f>IF('2. Cálculo de Ventas Industria'!I6=0,0,((C77/(1-'2. Cálculo de Ventas Industria'!$I$6))))</f>
        <v>0</v>
      </c>
      <c r="D10" s="122" t="s">
        <v>84</v>
      </c>
      <c r="E10" s="122"/>
      <c r="F10" s="154"/>
      <c r="H10" s="123"/>
    </row>
    <row r="11" spans="1:13" ht="15" customHeight="1" x14ac:dyDescent="0.25">
      <c r="B11" s="48"/>
      <c r="C11" s="124"/>
      <c r="D11" s="124"/>
      <c r="E11" s="124"/>
      <c r="F11" s="49"/>
      <c r="K11" s="145"/>
    </row>
    <row r="12" spans="1:13" ht="12.75" customHeight="1" x14ac:dyDescent="0.25">
      <c r="A12" s="286" t="s">
        <v>85</v>
      </c>
      <c r="B12" s="125"/>
      <c r="C12" s="286" t="s">
        <v>86</v>
      </c>
      <c r="D12" s="289" t="s">
        <v>87</v>
      </c>
      <c r="E12" s="126" t="s">
        <v>88</v>
      </c>
      <c r="F12" s="126" t="s">
        <v>76</v>
      </c>
      <c r="G12" s="125"/>
      <c r="K12" s="109"/>
    </row>
    <row r="13" spans="1:13" x14ac:dyDescent="0.25">
      <c r="A13" s="287"/>
      <c r="B13" s="127" t="s">
        <v>89</v>
      </c>
      <c r="C13" s="287"/>
      <c r="D13" s="290"/>
      <c r="E13" s="128" t="s">
        <v>90</v>
      </c>
      <c r="F13" s="128" t="s">
        <v>91</v>
      </c>
      <c r="G13" s="127" t="s">
        <v>92</v>
      </c>
    </row>
    <row r="14" spans="1:13" x14ac:dyDescent="0.25">
      <c r="A14" s="288"/>
      <c r="B14" s="129"/>
      <c r="C14" s="288"/>
      <c r="D14" s="291"/>
      <c r="E14" s="130" t="s">
        <v>93</v>
      </c>
      <c r="F14" s="130" t="s">
        <v>94</v>
      </c>
      <c r="G14" s="129"/>
      <c r="L14" s="115"/>
    </row>
    <row r="15" spans="1:13" ht="12" customHeight="1" x14ac:dyDescent="0.25">
      <c r="A15" s="154"/>
      <c r="B15" s="131" t="str">
        <f>_xlfn.XLOOKUP(A15,'6. Insumos-Materia Primas'!$A$11:$A$510,'6. Insumos-Materia Primas'!$B$11:$B$510," ",0)</f>
        <v xml:space="preserve"> </v>
      </c>
      <c r="C15" s="108" t="str">
        <f>_xlfn.XLOOKUP(A15,'6. Insumos-Materia Primas'!$A$11:$A$510,'6. Insumos-Materia Primas'!$C$11:$C$510," ",0)</f>
        <v xml:space="preserve"> </v>
      </c>
      <c r="D15" s="132" t="str">
        <f>_xlfn.XLOOKUP(A15,'6. Insumos-Materia Primas'!$A$11:$A$510,'6. Insumos-Materia Primas'!$D$11:$D$510," ",0)</f>
        <v xml:space="preserve"> </v>
      </c>
      <c r="E15" s="155"/>
      <c r="F15" s="133" t="str">
        <f t="shared" ref="F15:F49" si="0">IF(E15="","",E15*D15)</f>
        <v/>
      </c>
      <c r="G15" s="134" t="str">
        <f t="shared" ref="G15:G49" si="1">IF(OR($F$70="",F15=""),"",F15/$F$70)</f>
        <v/>
      </c>
      <c r="I15" s="135"/>
    </row>
    <row r="16" spans="1:13" ht="12" customHeight="1" x14ac:dyDescent="0.25">
      <c r="A16" s="154"/>
      <c r="B16" s="131" t="str">
        <f>_xlfn.XLOOKUP(A16,'6. Insumos-Materia Primas'!$A$11:$A$510,'6. Insumos-Materia Primas'!$B$11:$B$510," ",0)</f>
        <v xml:space="preserve"> </v>
      </c>
      <c r="C16" s="108" t="str">
        <f>_xlfn.XLOOKUP(A16,'6. Insumos-Materia Primas'!$A$11:$A$510,'6. Insumos-Materia Primas'!$C$11:$C$510," ",0)</f>
        <v xml:space="preserve"> </v>
      </c>
      <c r="D16" s="132" t="str">
        <f>_xlfn.XLOOKUP(A16,'6. Insumos-Materia Primas'!$A$11:$A$510,'6. Insumos-Materia Primas'!$D$11:$D$510," ",0)</f>
        <v xml:space="preserve"> </v>
      </c>
      <c r="E16" s="155"/>
      <c r="F16" s="133" t="str">
        <f t="shared" si="0"/>
        <v/>
      </c>
      <c r="G16" s="134" t="str">
        <f t="shared" si="1"/>
        <v/>
      </c>
      <c r="I16" s="135"/>
    </row>
    <row r="17" spans="1:7" ht="12" customHeight="1" x14ac:dyDescent="0.25">
      <c r="A17" s="154"/>
      <c r="B17" s="131" t="str">
        <f>_xlfn.XLOOKUP(A17,'6. Insumos-Materia Primas'!$A$11:$A$510,'6. Insumos-Materia Primas'!$B$11:$B$510," ",0)</f>
        <v xml:space="preserve"> </v>
      </c>
      <c r="C17" s="108" t="str">
        <f>_xlfn.XLOOKUP(A17,'6. Insumos-Materia Primas'!$A$11:$A$510,'6. Insumos-Materia Primas'!$C$11:$C$510," ",0)</f>
        <v xml:space="preserve"> </v>
      </c>
      <c r="D17" s="132" t="str">
        <f>_xlfn.XLOOKUP(A17,'6. Insumos-Materia Primas'!$A$11:$A$510,'6. Insumos-Materia Primas'!$D$11:$D$510," ",0)</f>
        <v xml:space="preserve"> </v>
      </c>
      <c r="E17" s="155"/>
      <c r="F17" s="133" t="str">
        <f t="shared" si="0"/>
        <v/>
      </c>
      <c r="G17" s="134" t="str">
        <f t="shared" si="1"/>
        <v/>
      </c>
    </row>
    <row r="18" spans="1:7" ht="12" customHeight="1" x14ac:dyDescent="0.25">
      <c r="A18" s="154"/>
      <c r="B18" s="131" t="str">
        <f>_xlfn.XLOOKUP(A18,'6. Insumos-Materia Primas'!$A$11:$A$510,'6. Insumos-Materia Primas'!$B$11:$B$510," ",0)</f>
        <v xml:space="preserve"> </v>
      </c>
      <c r="C18" s="108" t="str">
        <f>_xlfn.XLOOKUP(A18,'6. Insumos-Materia Primas'!$A$11:$A$510,'6. Insumos-Materia Primas'!$C$11:$C$510," ",0)</f>
        <v xml:space="preserve"> </v>
      </c>
      <c r="D18" s="132" t="str">
        <f>_xlfn.XLOOKUP(A18,'6. Insumos-Materia Primas'!$A$11:$A$510,'6. Insumos-Materia Primas'!$D$11:$D$510," ",0)</f>
        <v xml:space="preserve"> </v>
      </c>
      <c r="E18" s="155"/>
      <c r="F18" s="133" t="str">
        <f t="shared" si="0"/>
        <v/>
      </c>
      <c r="G18" s="134" t="str">
        <f t="shared" si="1"/>
        <v/>
      </c>
    </row>
    <row r="19" spans="1:7" ht="12" customHeight="1" x14ac:dyDescent="0.25">
      <c r="A19" s="154"/>
      <c r="B19" s="131" t="str">
        <f>_xlfn.XLOOKUP(A19,'6. Insumos-Materia Primas'!$A$11:$A$510,'6. Insumos-Materia Primas'!$B$11:$B$510," ",0)</f>
        <v xml:space="preserve"> </v>
      </c>
      <c r="C19" s="108" t="str">
        <f>_xlfn.XLOOKUP(A19,'6. Insumos-Materia Primas'!$A$11:$A$510,'6. Insumos-Materia Primas'!$C$11:$C$510," ",0)</f>
        <v xml:space="preserve"> </v>
      </c>
      <c r="D19" s="132" t="str">
        <f>_xlfn.XLOOKUP(A19,'6. Insumos-Materia Primas'!$A$11:$A$510,'6. Insumos-Materia Primas'!$D$11:$D$510," ",0)</f>
        <v xml:space="preserve"> </v>
      </c>
      <c r="E19" s="155"/>
      <c r="F19" s="133" t="str">
        <f t="shared" si="0"/>
        <v/>
      </c>
      <c r="G19" s="134" t="str">
        <f t="shared" si="1"/>
        <v/>
      </c>
    </row>
    <row r="20" spans="1:7" ht="12" customHeight="1" x14ac:dyDescent="0.25">
      <c r="A20" s="154"/>
      <c r="B20" s="131" t="str">
        <f>_xlfn.XLOOKUP(A20,'6. Insumos-Materia Primas'!$A$11:$A$510,'6. Insumos-Materia Primas'!$B$11:$B$510," ",0)</f>
        <v xml:space="preserve"> </v>
      </c>
      <c r="C20" s="108" t="str">
        <f>_xlfn.XLOOKUP(A20,'6. Insumos-Materia Primas'!$A$11:$A$510,'6. Insumos-Materia Primas'!$C$11:$C$510," ",0)</f>
        <v xml:space="preserve"> </v>
      </c>
      <c r="D20" s="132" t="str">
        <f>_xlfn.XLOOKUP(A20,'6. Insumos-Materia Primas'!$A$11:$A$510,'6. Insumos-Materia Primas'!$D$11:$D$510," ",0)</f>
        <v xml:space="preserve"> </v>
      </c>
      <c r="E20" s="155"/>
      <c r="F20" s="133" t="str">
        <f t="shared" si="0"/>
        <v/>
      </c>
      <c r="G20" s="134" t="str">
        <f t="shared" si="1"/>
        <v/>
      </c>
    </row>
    <row r="21" spans="1:7" ht="12" customHeight="1" x14ac:dyDescent="0.25">
      <c r="A21" s="154"/>
      <c r="B21" s="131" t="str">
        <f>_xlfn.XLOOKUP(A21,'6. Insumos-Materia Primas'!$A$11:$A$510,'6. Insumos-Materia Primas'!$B$11:$B$510," ",0)</f>
        <v xml:space="preserve"> </v>
      </c>
      <c r="C21" s="108" t="str">
        <f>_xlfn.XLOOKUP(A21,'6. Insumos-Materia Primas'!$A$11:$A$510,'6. Insumos-Materia Primas'!$C$11:$C$510," ",0)</f>
        <v xml:space="preserve"> </v>
      </c>
      <c r="D21" s="132" t="str">
        <f>_xlfn.XLOOKUP(A21,'6. Insumos-Materia Primas'!$A$11:$A$510,'6. Insumos-Materia Primas'!$D$11:$D$510," ",0)</f>
        <v xml:space="preserve"> </v>
      </c>
      <c r="E21" s="155"/>
      <c r="F21" s="133" t="str">
        <f t="shared" si="0"/>
        <v/>
      </c>
      <c r="G21" s="134" t="str">
        <f t="shared" si="1"/>
        <v/>
      </c>
    </row>
    <row r="22" spans="1:7" ht="12" customHeight="1" x14ac:dyDescent="0.25">
      <c r="A22" s="154"/>
      <c r="B22" s="131" t="str">
        <f>_xlfn.XLOOKUP(A22,'6. Insumos-Materia Primas'!$A$11:$A$510,'6. Insumos-Materia Primas'!$B$11:$B$510," ",0)</f>
        <v xml:space="preserve"> </v>
      </c>
      <c r="C22" s="108" t="str">
        <f>_xlfn.XLOOKUP(A22,'6. Insumos-Materia Primas'!$A$11:$A$510,'6. Insumos-Materia Primas'!$C$11:$C$510," ",0)</f>
        <v xml:space="preserve"> </v>
      </c>
      <c r="D22" s="132" t="str">
        <f>_xlfn.XLOOKUP(A22,'6. Insumos-Materia Primas'!$A$11:$A$510,'6. Insumos-Materia Primas'!$D$11:$D$510," ",0)</f>
        <v xml:space="preserve"> </v>
      </c>
      <c r="E22" s="155"/>
      <c r="F22" s="133" t="str">
        <f t="shared" si="0"/>
        <v/>
      </c>
      <c r="G22" s="134" t="str">
        <f t="shared" si="1"/>
        <v/>
      </c>
    </row>
    <row r="23" spans="1:7" ht="12" customHeight="1" x14ac:dyDescent="0.25">
      <c r="A23" s="154"/>
      <c r="B23" s="131" t="str">
        <f>_xlfn.XLOOKUP(A23,'6. Insumos-Materia Primas'!$A$11:$A$510,'6. Insumos-Materia Primas'!$B$11:$B$510," ",0)</f>
        <v xml:space="preserve"> </v>
      </c>
      <c r="C23" s="108" t="str">
        <f>_xlfn.XLOOKUP(A23,'6. Insumos-Materia Primas'!$A$11:$A$510,'6. Insumos-Materia Primas'!$C$11:$C$510," ",0)</f>
        <v xml:space="preserve"> </v>
      </c>
      <c r="D23" s="132" t="str">
        <f>_xlfn.XLOOKUP(A23,'6. Insumos-Materia Primas'!$A$11:$A$510,'6. Insumos-Materia Primas'!$D$11:$D$510," ",0)</f>
        <v xml:space="preserve"> </v>
      </c>
      <c r="E23" s="155"/>
      <c r="F23" s="133" t="str">
        <f t="shared" si="0"/>
        <v/>
      </c>
      <c r="G23" s="134" t="str">
        <f t="shared" si="1"/>
        <v/>
      </c>
    </row>
    <row r="24" spans="1:7" ht="12" customHeight="1" x14ac:dyDescent="0.25">
      <c r="A24" s="154"/>
      <c r="B24" s="131" t="str">
        <f>_xlfn.XLOOKUP(A24,'6. Insumos-Materia Primas'!$A$11:$A$510,'6. Insumos-Materia Primas'!$B$11:$B$510," ",0)</f>
        <v xml:space="preserve"> </v>
      </c>
      <c r="C24" s="108" t="str">
        <f>_xlfn.XLOOKUP(A24,'6. Insumos-Materia Primas'!$A$11:$A$510,'6. Insumos-Materia Primas'!$C$11:$C$510," ",0)</f>
        <v xml:space="preserve"> </v>
      </c>
      <c r="D24" s="132" t="str">
        <f>_xlfn.XLOOKUP(A24,'6. Insumos-Materia Primas'!$A$11:$A$510,'6. Insumos-Materia Primas'!$D$11:$D$510," ",0)</f>
        <v xml:space="preserve"> </v>
      </c>
      <c r="E24" s="155"/>
      <c r="F24" s="133" t="str">
        <f t="shared" si="0"/>
        <v/>
      </c>
      <c r="G24" s="134" t="str">
        <f t="shared" si="1"/>
        <v/>
      </c>
    </row>
    <row r="25" spans="1:7" ht="12" customHeight="1" x14ac:dyDescent="0.25">
      <c r="A25" s="154"/>
      <c r="B25" s="131" t="str">
        <f>_xlfn.XLOOKUP(A25,'6. Insumos-Materia Primas'!$A$11:$A$510,'6. Insumos-Materia Primas'!$B$11:$B$510," ",0)</f>
        <v xml:space="preserve"> </v>
      </c>
      <c r="C25" s="108" t="str">
        <f>_xlfn.XLOOKUP(A25,'6. Insumos-Materia Primas'!$A$11:$A$510,'6. Insumos-Materia Primas'!$C$11:$C$510," ",0)</f>
        <v xml:space="preserve"> </v>
      </c>
      <c r="D25" s="132" t="str">
        <f>_xlfn.XLOOKUP(A25,'6. Insumos-Materia Primas'!$A$11:$A$510,'6. Insumos-Materia Primas'!$D$11:$D$510," ",0)</f>
        <v xml:space="preserve"> </v>
      </c>
      <c r="E25" s="155"/>
      <c r="F25" s="133" t="str">
        <f t="shared" si="0"/>
        <v/>
      </c>
      <c r="G25" s="134" t="str">
        <f t="shared" si="1"/>
        <v/>
      </c>
    </row>
    <row r="26" spans="1:7" ht="12" customHeight="1" x14ac:dyDescent="0.25">
      <c r="A26" s="154"/>
      <c r="B26" s="131" t="str">
        <f>_xlfn.XLOOKUP(A26,'6. Insumos-Materia Primas'!$A$11:$A$510,'6. Insumos-Materia Primas'!$B$11:$B$510," ",0)</f>
        <v xml:space="preserve"> </v>
      </c>
      <c r="C26" s="108" t="str">
        <f>_xlfn.XLOOKUP(A26,'6. Insumos-Materia Primas'!$A$11:$A$510,'6. Insumos-Materia Primas'!$C$11:$C$510," ",0)</f>
        <v xml:space="preserve"> </v>
      </c>
      <c r="D26" s="132" t="str">
        <f>_xlfn.XLOOKUP(A26,'6. Insumos-Materia Primas'!$A$11:$A$510,'6. Insumos-Materia Primas'!$D$11:$D$510," ",0)</f>
        <v xml:space="preserve"> </v>
      </c>
      <c r="E26" s="155"/>
      <c r="F26" s="133" t="str">
        <f t="shared" si="0"/>
        <v/>
      </c>
      <c r="G26" s="134" t="str">
        <f t="shared" si="1"/>
        <v/>
      </c>
    </row>
    <row r="27" spans="1:7" ht="12" customHeight="1" x14ac:dyDescent="0.25">
      <c r="A27" s="154"/>
      <c r="B27" s="131" t="str">
        <f>_xlfn.XLOOKUP(A27,'6. Insumos-Materia Primas'!$A$11:$A$510,'6. Insumos-Materia Primas'!$B$11:$B$510," ",0)</f>
        <v xml:space="preserve"> </v>
      </c>
      <c r="C27" s="108" t="str">
        <f>_xlfn.XLOOKUP(A27,'6. Insumos-Materia Primas'!$A$11:$A$510,'6. Insumos-Materia Primas'!$C$11:$C$510," ",0)</f>
        <v xml:space="preserve"> </v>
      </c>
      <c r="D27" s="132" t="str">
        <f>_xlfn.XLOOKUP(A27,'6. Insumos-Materia Primas'!$A$11:$A$510,'6. Insumos-Materia Primas'!$D$11:$D$510," ",0)</f>
        <v xml:space="preserve"> </v>
      </c>
      <c r="E27" s="155"/>
      <c r="F27" s="133" t="str">
        <f t="shared" si="0"/>
        <v/>
      </c>
      <c r="G27" s="134" t="str">
        <f t="shared" si="1"/>
        <v/>
      </c>
    </row>
    <row r="28" spans="1:7" ht="12" customHeight="1" x14ac:dyDescent="0.25">
      <c r="A28" s="154"/>
      <c r="B28" s="131" t="str">
        <f>_xlfn.XLOOKUP(A28,'6. Insumos-Materia Primas'!$A$11:$A$510,'6. Insumos-Materia Primas'!$B$11:$B$510," ",0)</f>
        <v xml:space="preserve"> </v>
      </c>
      <c r="C28" s="108" t="str">
        <f>_xlfn.XLOOKUP(A28,'6. Insumos-Materia Primas'!$A$11:$A$510,'6. Insumos-Materia Primas'!$C$11:$C$510," ",0)</f>
        <v xml:space="preserve"> </v>
      </c>
      <c r="D28" s="132" t="str">
        <f>_xlfn.XLOOKUP(A28,'6. Insumos-Materia Primas'!$A$11:$A$510,'6. Insumos-Materia Primas'!$D$11:$D$510," ",0)</f>
        <v xml:space="preserve"> </v>
      </c>
      <c r="E28" s="155"/>
      <c r="F28" s="133" t="str">
        <f t="shared" si="0"/>
        <v/>
      </c>
      <c r="G28" s="134" t="str">
        <f t="shared" si="1"/>
        <v/>
      </c>
    </row>
    <row r="29" spans="1:7" ht="12" customHeight="1" x14ac:dyDescent="0.25">
      <c r="A29" s="154"/>
      <c r="B29" s="131" t="str">
        <f>_xlfn.XLOOKUP(A29,'6. Insumos-Materia Primas'!$A$11:$A$510,'6. Insumos-Materia Primas'!$B$11:$B$510," ",0)</f>
        <v xml:space="preserve"> </v>
      </c>
      <c r="C29" s="108" t="str">
        <f>_xlfn.XLOOKUP(A29,'6. Insumos-Materia Primas'!$A$11:$A$510,'6. Insumos-Materia Primas'!$C$11:$C$510," ",0)</f>
        <v xml:space="preserve"> </v>
      </c>
      <c r="D29" s="132" t="str">
        <f>_xlfn.XLOOKUP(A29,'6. Insumos-Materia Primas'!$A$11:$A$510,'6. Insumos-Materia Primas'!$D$11:$D$510," ",0)</f>
        <v xml:space="preserve"> </v>
      </c>
      <c r="E29" s="155"/>
      <c r="F29" s="133" t="str">
        <f t="shared" si="0"/>
        <v/>
      </c>
      <c r="G29" s="134" t="str">
        <f t="shared" si="1"/>
        <v/>
      </c>
    </row>
    <row r="30" spans="1:7" ht="12" customHeight="1" x14ac:dyDescent="0.25">
      <c r="A30" s="154"/>
      <c r="B30" s="131" t="str">
        <f>_xlfn.XLOOKUP(A30,'6. Insumos-Materia Primas'!$A$11:$A$510,'6. Insumos-Materia Primas'!$B$11:$B$510," ",0)</f>
        <v xml:space="preserve"> </v>
      </c>
      <c r="C30" s="108" t="str">
        <f>_xlfn.XLOOKUP(A30,'6. Insumos-Materia Primas'!$A$11:$A$510,'6. Insumos-Materia Primas'!$C$11:$C$510," ",0)</f>
        <v xml:space="preserve"> </v>
      </c>
      <c r="D30" s="132" t="str">
        <f>_xlfn.XLOOKUP(A30,'6. Insumos-Materia Primas'!$A$11:$A$510,'6. Insumos-Materia Primas'!$D$11:$D$510," ",0)</f>
        <v xml:space="preserve"> </v>
      </c>
      <c r="E30" s="155"/>
      <c r="F30" s="133" t="str">
        <f t="shared" si="0"/>
        <v/>
      </c>
      <c r="G30" s="134" t="str">
        <f t="shared" si="1"/>
        <v/>
      </c>
    </row>
    <row r="31" spans="1:7" ht="12" customHeight="1" x14ac:dyDescent="0.25">
      <c r="A31" s="154"/>
      <c r="B31" s="131" t="str">
        <f>_xlfn.XLOOKUP(A31,'6. Insumos-Materia Primas'!$A$11:$A$510,'6. Insumos-Materia Primas'!$B$11:$B$510," ",0)</f>
        <v xml:space="preserve"> </v>
      </c>
      <c r="C31" s="108" t="str">
        <f>_xlfn.XLOOKUP(A31,'6. Insumos-Materia Primas'!$A$11:$A$510,'6. Insumos-Materia Primas'!$C$11:$C$510," ",0)</f>
        <v xml:space="preserve"> </v>
      </c>
      <c r="D31" s="132" t="str">
        <f>_xlfn.XLOOKUP(A31,'6. Insumos-Materia Primas'!$A$11:$A$510,'6. Insumos-Materia Primas'!$D$11:$D$510," ",0)</f>
        <v xml:space="preserve"> </v>
      </c>
      <c r="E31" s="155"/>
      <c r="F31" s="133" t="str">
        <f t="shared" si="0"/>
        <v/>
      </c>
      <c r="G31" s="134" t="str">
        <f t="shared" si="1"/>
        <v/>
      </c>
    </row>
    <row r="32" spans="1:7" ht="12" customHeight="1" x14ac:dyDescent="0.25">
      <c r="A32" s="154"/>
      <c r="B32" s="131" t="str">
        <f>_xlfn.XLOOKUP(A32,'6. Insumos-Materia Primas'!$A$11:$A$510,'6. Insumos-Materia Primas'!$B$11:$B$510," ",0)</f>
        <v xml:space="preserve"> </v>
      </c>
      <c r="C32" s="108" t="str">
        <f>_xlfn.XLOOKUP(A32,'6. Insumos-Materia Primas'!$A$11:$A$510,'6. Insumos-Materia Primas'!$C$11:$C$510," ",0)</f>
        <v xml:space="preserve"> </v>
      </c>
      <c r="D32" s="132" t="str">
        <f>_xlfn.XLOOKUP(A32,'6. Insumos-Materia Primas'!$A$11:$A$510,'6. Insumos-Materia Primas'!$D$11:$D$510," ",0)</f>
        <v xml:space="preserve"> </v>
      </c>
      <c r="E32" s="155"/>
      <c r="F32" s="133" t="str">
        <f t="shared" si="0"/>
        <v/>
      </c>
      <c r="G32" s="134" t="str">
        <f t="shared" si="1"/>
        <v/>
      </c>
    </row>
    <row r="33" spans="1:10" ht="12" customHeight="1" x14ac:dyDescent="0.25">
      <c r="A33" s="154"/>
      <c r="B33" s="131" t="str">
        <f>_xlfn.XLOOKUP(A33,'6. Insumos-Materia Primas'!$A$11:$A$510,'6. Insumos-Materia Primas'!$B$11:$B$510," ",0)</f>
        <v xml:space="preserve"> </v>
      </c>
      <c r="C33" s="108" t="str">
        <f>_xlfn.XLOOKUP(A33,'6. Insumos-Materia Primas'!$A$11:$A$510,'6. Insumos-Materia Primas'!$C$11:$C$510," ",0)</f>
        <v xml:space="preserve"> </v>
      </c>
      <c r="D33" s="132" t="str">
        <f>_xlfn.XLOOKUP(A33,'6. Insumos-Materia Primas'!$A$11:$A$510,'6. Insumos-Materia Primas'!$D$11:$D$510," ",0)</f>
        <v xml:space="preserve"> </v>
      </c>
      <c r="E33" s="155"/>
      <c r="F33" s="133" t="str">
        <f t="shared" si="0"/>
        <v/>
      </c>
      <c r="G33" s="134" t="str">
        <f t="shared" si="1"/>
        <v/>
      </c>
    </row>
    <row r="34" spans="1:10" ht="12" customHeight="1" x14ac:dyDescent="0.25">
      <c r="A34" s="154"/>
      <c r="B34" s="131" t="str">
        <f>_xlfn.XLOOKUP(A34,'6. Insumos-Materia Primas'!$A$11:$A$510,'6. Insumos-Materia Primas'!$B$11:$B$510," ",0)</f>
        <v xml:space="preserve"> </v>
      </c>
      <c r="C34" s="108" t="str">
        <f>_xlfn.XLOOKUP(A34,'6. Insumos-Materia Primas'!$A$11:$A$510,'6. Insumos-Materia Primas'!$C$11:$C$510," ",0)</f>
        <v xml:space="preserve"> </v>
      </c>
      <c r="D34" s="132" t="str">
        <f>_xlfn.XLOOKUP(A34,'6. Insumos-Materia Primas'!$A$11:$A$510,'6. Insumos-Materia Primas'!$D$11:$D$510," ",0)</f>
        <v xml:space="preserve"> </v>
      </c>
      <c r="E34" s="155"/>
      <c r="F34" s="133" t="str">
        <f t="shared" si="0"/>
        <v/>
      </c>
      <c r="G34" s="134" t="str">
        <f t="shared" si="1"/>
        <v/>
      </c>
    </row>
    <row r="35" spans="1:10" ht="12" customHeight="1" x14ac:dyDescent="0.25">
      <c r="A35" s="154"/>
      <c r="B35" s="131" t="str">
        <f>_xlfn.XLOOKUP(A35,'6. Insumos-Materia Primas'!$A$11:$A$510,'6. Insumos-Materia Primas'!$B$11:$B$510," ",0)</f>
        <v xml:space="preserve"> </v>
      </c>
      <c r="C35" s="108" t="str">
        <f>_xlfn.XLOOKUP(A35,'6. Insumos-Materia Primas'!$A$11:$A$510,'6. Insumos-Materia Primas'!$C$11:$C$510," ",0)</f>
        <v xml:space="preserve"> </v>
      </c>
      <c r="D35" s="132" t="str">
        <f>_xlfn.XLOOKUP(A35,'6. Insumos-Materia Primas'!$A$11:$A$510,'6. Insumos-Materia Primas'!$D$11:$D$510," ",0)</f>
        <v xml:space="preserve"> </v>
      </c>
      <c r="E35" s="155"/>
      <c r="F35" s="133" t="str">
        <f t="shared" si="0"/>
        <v/>
      </c>
      <c r="G35" s="134" t="str">
        <f t="shared" si="1"/>
        <v/>
      </c>
    </row>
    <row r="36" spans="1:10" ht="12" customHeight="1" x14ac:dyDescent="0.25">
      <c r="A36" s="154"/>
      <c r="B36" s="131" t="str">
        <f>_xlfn.XLOOKUP(A36,'6. Insumos-Materia Primas'!$A$11:$A$510,'6. Insumos-Materia Primas'!$B$11:$B$510," ",0)</f>
        <v xml:space="preserve"> </v>
      </c>
      <c r="C36" s="108" t="str">
        <f>_xlfn.XLOOKUP(A36,'6. Insumos-Materia Primas'!$A$11:$A$510,'6. Insumos-Materia Primas'!$C$11:$C$510," ",0)</f>
        <v xml:space="preserve"> </v>
      </c>
      <c r="D36" s="132" t="str">
        <f>_xlfn.XLOOKUP(A36,'6. Insumos-Materia Primas'!$A$11:$A$510,'6. Insumos-Materia Primas'!$D$11:$D$510," ",0)</f>
        <v xml:space="preserve"> </v>
      </c>
      <c r="E36" s="155"/>
      <c r="F36" s="133" t="str">
        <f t="shared" si="0"/>
        <v/>
      </c>
      <c r="G36" s="134" t="str">
        <f t="shared" si="1"/>
        <v/>
      </c>
    </row>
    <row r="37" spans="1:10" ht="12" customHeight="1" x14ac:dyDescent="0.25">
      <c r="A37" s="154"/>
      <c r="B37" s="131" t="str">
        <f>_xlfn.XLOOKUP(A37,'6. Insumos-Materia Primas'!$A$11:$A$510,'6. Insumos-Materia Primas'!$B$11:$B$510," ",0)</f>
        <v xml:space="preserve"> </v>
      </c>
      <c r="C37" s="108" t="str">
        <f>_xlfn.XLOOKUP(A37,'6. Insumos-Materia Primas'!$A$11:$A$510,'6. Insumos-Materia Primas'!$C$11:$C$510," ",0)</f>
        <v xml:space="preserve"> </v>
      </c>
      <c r="D37" s="132" t="str">
        <f>_xlfn.XLOOKUP(A37,'6. Insumos-Materia Primas'!$A$11:$A$510,'6. Insumos-Materia Primas'!$D$11:$D$510," ",0)</f>
        <v xml:space="preserve"> </v>
      </c>
      <c r="E37" s="155"/>
      <c r="F37" s="133" t="str">
        <f t="shared" si="0"/>
        <v/>
      </c>
      <c r="G37" s="134" t="str">
        <f t="shared" si="1"/>
        <v/>
      </c>
    </row>
    <row r="38" spans="1:10" ht="12" customHeight="1" x14ac:dyDescent="0.25">
      <c r="A38" s="154"/>
      <c r="B38" s="131" t="str">
        <f>_xlfn.XLOOKUP(A38,'6. Insumos-Materia Primas'!$A$11:$A$510,'6. Insumos-Materia Primas'!$B$11:$B$510," ",0)</f>
        <v xml:space="preserve"> </v>
      </c>
      <c r="C38" s="108" t="str">
        <f>_xlfn.XLOOKUP(A38,'6. Insumos-Materia Primas'!$A$11:$A$510,'6. Insumos-Materia Primas'!$C$11:$C$510," ",0)</f>
        <v xml:space="preserve"> </v>
      </c>
      <c r="D38" s="132" t="str">
        <f>_xlfn.XLOOKUP(A38,'6. Insumos-Materia Primas'!$A$11:$A$510,'6. Insumos-Materia Primas'!$D$11:$D$510," ",0)</f>
        <v xml:space="preserve"> </v>
      </c>
      <c r="E38" s="155"/>
      <c r="F38" s="133" t="str">
        <f t="shared" si="0"/>
        <v/>
      </c>
      <c r="G38" s="134" t="str">
        <f t="shared" si="1"/>
        <v/>
      </c>
    </row>
    <row r="39" spans="1:10" ht="12" customHeight="1" x14ac:dyDescent="0.25">
      <c r="A39" s="154"/>
      <c r="B39" s="131" t="str">
        <f>_xlfn.XLOOKUP(A39,'6. Insumos-Materia Primas'!$A$11:$A$510,'6. Insumos-Materia Primas'!$B$11:$B$510," ",0)</f>
        <v xml:space="preserve"> </v>
      </c>
      <c r="C39" s="108" t="str">
        <f>_xlfn.XLOOKUP(A39,'6. Insumos-Materia Primas'!$A$11:$A$510,'6. Insumos-Materia Primas'!$C$11:$C$510," ",0)</f>
        <v xml:space="preserve"> </v>
      </c>
      <c r="D39" s="132" t="str">
        <f>_xlfn.XLOOKUP(A39,'6. Insumos-Materia Primas'!$A$11:$A$510,'6. Insumos-Materia Primas'!$D$11:$D$510," ",0)</f>
        <v xml:space="preserve"> </v>
      </c>
      <c r="E39" s="155"/>
      <c r="F39" s="133" t="str">
        <f t="shared" si="0"/>
        <v/>
      </c>
      <c r="G39" s="134" t="str">
        <f t="shared" si="1"/>
        <v/>
      </c>
    </row>
    <row r="40" spans="1:10" ht="12" customHeight="1" x14ac:dyDescent="0.25">
      <c r="A40" s="154"/>
      <c r="B40" s="131" t="str">
        <f>_xlfn.XLOOKUP(A40,'6. Insumos-Materia Primas'!$A$11:$A$510,'6. Insumos-Materia Primas'!$B$11:$B$510," ",0)</f>
        <v xml:space="preserve"> </v>
      </c>
      <c r="C40" s="108" t="str">
        <f>_xlfn.XLOOKUP(A40,'6. Insumos-Materia Primas'!$A$11:$A$510,'6. Insumos-Materia Primas'!$C$11:$C$510," ",0)</f>
        <v xml:space="preserve"> </v>
      </c>
      <c r="D40" s="132" t="str">
        <f>_xlfn.XLOOKUP(A40,'6. Insumos-Materia Primas'!$A$11:$A$510,'6. Insumos-Materia Primas'!$D$11:$D$510," ",0)</f>
        <v xml:space="preserve"> </v>
      </c>
      <c r="E40" s="155"/>
      <c r="F40" s="133" t="str">
        <f t="shared" si="0"/>
        <v/>
      </c>
      <c r="G40" s="134" t="str">
        <f t="shared" si="1"/>
        <v/>
      </c>
      <c r="I40" s="112"/>
    </row>
    <row r="41" spans="1:10" ht="12" customHeight="1" x14ac:dyDescent="0.25">
      <c r="A41" s="154"/>
      <c r="B41" s="131" t="str">
        <f>_xlfn.XLOOKUP(A41,'6. Insumos-Materia Primas'!$A$11:$A$510,'6. Insumos-Materia Primas'!$B$11:$B$510," ",0)</f>
        <v xml:space="preserve"> </v>
      </c>
      <c r="C41" s="108" t="str">
        <f>_xlfn.XLOOKUP(A41,'6. Insumos-Materia Primas'!$A$11:$A$510,'6. Insumos-Materia Primas'!$C$11:$C$510," ",0)</f>
        <v xml:space="preserve"> </v>
      </c>
      <c r="D41" s="132" t="str">
        <f>_xlfn.XLOOKUP(A41,'6. Insumos-Materia Primas'!$A$11:$A$510,'6. Insumos-Materia Primas'!$D$11:$D$510," ",0)</f>
        <v xml:space="preserve"> </v>
      </c>
      <c r="E41" s="155"/>
      <c r="F41" s="133" t="str">
        <f t="shared" si="0"/>
        <v/>
      </c>
      <c r="G41" s="134" t="str">
        <f t="shared" si="1"/>
        <v/>
      </c>
      <c r="I41" s="112"/>
      <c r="J41" s="112"/>
    </row>
    <row r="42" spans="1:10" ht="12" customHeight="1" x14ac:dyDescent="0.25">
      <c r="A42" s="154"/>
      <c r="B42" s="131" t="str">
        <f>_xlfn.XLOOKUP(A42,'6. Insumos-Materia Primas'!$A$11:$A$510,'6. Insumos-Materia Primas'!$B$11:$B$510," ",0)</f>
        <v xml:space="preserve"> </v>
      </c>
      <c r="C42" s="108" t="str">
        <f>_xlfn.XLOOKUP(A42,'6. Insumos-Materia Primas'!$A$11:$A$510,'6. Insumos-Materia Primas'!$C$11:$C$510," ",0)</f>
        <v xml:space="preserve"> </v>
      </c>
      <c r="D42" s="132" t="str">
        <f>_xlfn.XLOOKUP(A42,'6. Insumos-Materia Primas'!$A$11:$A$510,'6. Insumos-Materia Primas'!$D$11:$D$510," ",0)</f>
        <v xml:space="preserve"> </v>
      </c>
      <c r="E42" s="155"/>
      <c r="F42" s="133" t="str">
        <f t="shared" si="0"/>
        <v/>
      </c>
      <c r="G42" s="134" t="str">
        <f t="shared" si="1"/>
        <v/>
      </c>
      <c r="I42" s="112"/>
      <c r="J42" s="112"/>
    </row>
    <row r="43" spans="1:10" ht="12" customHeight="1" x14ac:dyDescent="0.25">
      <c r="A43" s="154"/>
      <c r="B43" s="131" t="str">
        <f>_xlfn.XLOOKUP(A43,'6. Insumos-Materia Primas'!$A$11:$A$510,'6. Insumos-Materia Primas'!$B$11:$B$510," ",0)</f>
        <v xml:space="preserve"> </v>
      </c>
      <c r="C43" s="108" t="str">
        <f>_xlfn.XLOOKUP(A43,'6. Insumos-Materia Primas'!$A$11:$A$510,'6. Insumos-Materia Primas'!$C$11:$C$510," ",0)</f>
        <v xml:space="preserve"> </v>
      </c>
      <c r="D43" s="132" t="str">
        <f>_xlfn.XLOOKUP(A43,'6. Insumos-Materia Primas'!$A$11:$A$510,'6. Insumos-Materia Primas'!$D$11:$D$510," ",0)</f>
        <v xml:space="preserve"> </v>
      </c>
      <c r="E43" s="155"/>
      <c r="F43" s="133" t="str">
        <f t="shared" si="0"/>
        <v/>
      </c>
      <c r="G43" s="134" t="str">
        <f t="shared" si="1"/>
        <v/>
      </c>
      <c r="I43" s="112"/>
      <c r="J43" s="112"/>
    </row>
    <row r="44" spans="1:10" ht="12" customHeight="1" x14ac:dyDescent="0.25">
      <c r="A44" s="154"/>
      <c r="B44" s="131" t="str">
        <f>_xlfn.XLOOKUP(A44,'6. Insumos-Materia Primas'!$A$11:$A$510,'6. Insumos-Materia Primas'!$B$11:$B$510," ",0)</f>
        <v xml:space="preserve"> </v>
      </c>
      <c r="C44" s="108" t="str">
        <f>_xlfn.XLOOKUP(A44,'6. Insumos-Materia Primas'!$A$11:$A$510,'6. Insumos-Materia Primas'!$C$11:$C$510," ",0)</f>
        <v xml:space="preserve"> </v>
      </c>
      <c r="D44" s="132" t="str">
        <f>_xlfn.XLOOKUP(A44,'6. Insumos-Materia Primas'!$A$11:$A$510,'6. Insumos-Materia Primas'!$D$11:$D$510," ",0)</f>
        <v xml:space="preserve"> </v>
      </c>
      <c r="E44" s="155"/>
      <c r="F44" s="133" t="str">
        <f t="shared" si="0"/>
        <v/>
      </c>
      <c r="G44" s="134" t="str">
        <f t="shared" si="1"/>
        <v/>
      </c>
    </row>
    <row r="45" spans="1:10" ht="12" customHeight="1" x14ac:dyDescent="0.25">
      <c r="A45" s="154"/>
      <c r="B45" s="131" t="str">
        <f>_xlfn.XLOOKUP(A45,'6. Insumos-Materia Primas'!$A$11:$A$510,'6. Insumos-Materia Primas'!$B$11:$B$510," ",0)</f>
        <v xml:space="preserve"> </v>
      </c>
      <c r="C45" s="108" t="str">
        <f>_xlfn.XLOOKUP(A45,'6. Insumos-Materia Primas'!$A$11:$A$510,'6. Insumos-Materia Primas'!$C$11:$C$510," ",0)</f>
        <v xml:space="preserve"> </v>
      </c>
      <c r="D45" s="132" t="str">
        <f>_xlfn.XLOOKUP(A45,'6. Insumos-Materia Primas'!$A$11:$A$510,'6. Insumos-Materia Primas'!$D$11:$D$510," ",0)</f>
        <v xml:space="preserve"> </v>
      </c>
      <c r="E45" s="155"/>
      <c r="F45" s="133" t="str">
        <f t="shared" si="0"/>
        <v/>
      </c>
      <c r="G45" s="134" t="str">
        <f t="shared" si="1"/>
        <v/>
      </c>
    </row>
    <row r="46" spans="1:10" ht="12" customHeight="1" x14ac:dyDescent="0.25">
      <c r="A46" s="154"/>
      <c r="B46" s="131" t="str">
        <f>_xlfn.XLOOKUP(A46,'6. Insumos-Materia Primas'!$A$11:$A$510,'6. Insumos-Materia Primas'!$B$11:$B$510," ",0)</f>
        <v xml:space="preserve"> </v>
      </c>
      <c r="C46" s="108" t="str">
        <f>_xlfn.XLOOKUP(A46,'6. Insumos-Materia Primas'!$A$11:$A$510,'6. Insumos-Materia Primas'!$C$11:$C$510," ",0)</f>
        <v xml:space="preserve"> </v>
      </c>
      <c r="D46" s="132" t="str">
        <f>_xlfn.XLOOKUP(A46,'6. Insumos-Materia Primas'!$A$11:$A$510,'6. Insumos-Materia Primas'!$D$11:$D$510," ",0)</f>
        <v xml:space="preserve"> </v>
      </c>
      <c r="E46" s="155"/>
      <c r="F46" s="133" t="str">
        <f t="shared" si="0"/>
        <v/>
      </c>
      <c r="G46" s="134" t="str">
        <f t="shared" si="1"/>
        <v/>
      </c>
    </row>
    <row r="47" spans="1:10" ht="12" customHeight="1" x14ac:dyDescent="0.25">
      <c r="A47" s="154"/>
      <c r="B47" s="131" t="str">
        <f>_xlfn.XLOOKUP(A47,'6. Insumos-Materia Primas'!$A$11:$A$510,'6. Insumos-Materia Primas'!$B$11:$B$510," ",0)</f>
        <v xml:space="preserve"> </v>
      </c>
      <c r="C47" s="108" t="str">
        <f>_xlfn.XLOOKUP(A47,'6. Insumos-Materia Primas'!$A$11:$A$510,'6. Insumos-Materia Primas'!$C$11:$C$510," ",0)</f>
        <v xml:space="preserve"> </v>
      </c>
      <c r="D47" s="132" t="str">
        <f>_xlfn.XLOOKUP(A47,'6. Insumos-Materia Primas'!$A$11:$A$510,'6. Insumos-Materia Primas'!$D$11:$D$510," ",0)</f>
        <v xml:space="preserve"> </v>
      </c>
      <c r="E47" s="155"/>
      <c r="F47" s="133" t="str">
        <f t="shared" si="0"/>
        <v/>
      </c>
      <c r="G47" s="134" t="str">
        <f t="shared" si="1"/>
        <v/>
      </c>
    </row>
    <row r="48" spans="1:10" ht="12" customHeight="1" x14ac:dyDescent="0.25">
      <c r="A48" s="154"/>
      <c r="B48" s="131" t="str">
        <f>_xlfn.XLOOKUP(A48,'6. Insumos-Materia Primas'!$A$11:$A$510,'6. Insumos-Materia Primas'!$B$11:$B$510," ",0)</f>
        <v xml:space="preserve"> </v>
      </c>
      <c r="C48" s="108" t="str">
        <f>_xlfn.XLOOKUP(A48,'6. Insumos-Materia Primas'!$A$11:$A$510,'6. Insumos-Materia Primas'!$C$11:$C$510," ",0)</f>
        <v xml:space="preserve"> </v>
      </c>
      <c r="D48" s="132" t="str">
        <f>_xlfn.XLOOKUP(A48,'6. Insumos-Materia Primas'!$A$11:$A$510,'6. Insumos-Materia Primas'!$D$11:$D$510," ",0)</f>
        <v xml:space="preserve"> </v>
      </c>
      <c r="E48" s="155"/>
      <c r="F48" s="133" t="str">
        <f t="shared" si="0"/>
        <v/>
      </c>
      <c r="G48" s="134" t="str">
        <f t="shared" si="1"/>
        <v/>
      </c>
    </row>
    <row r="49" spans="1:7" ht="12" customHeight="1" x14ac:dyDescent="0.25">
      <c r="A49" s="154"/>
      <c r="B49" s="131" t="str">
        <f>_xlfn.XLOOKUP(A49,'6. Insumos-Materia Primas'!$A$11:$A$510,'6. Insumos-Materia Primas'!$B$11:$B$510," ",0)</f>
        <v xml:space="preserve"> </v>
      </c>
      <c r="C49" s="108" t="str">
        <f>_xlfn.XLOOKUP(A49,'6. Insumos-Materia Primas'!$A$11:$A$510,'6. Insumos-Materia Primas'!$C$11:$C$510," ",0)</f>
        <v xml:space="preserve"> </v>
      </c>
      <c r="D49" s="132" t="str">
        <f>_xlfn.XLOOKUP(A49,'6. Insumos-Materia Primas'!$A$11:$A$510,'6. Insumos-Materia Primas'!$D$11:$D$510," ",0)</f>
        <v xml:space="preserve"> </v>
      </c>
      <c r="E49" s="155"/>
      <c r="F49" s="133" t="str">
        <f t="shared" si="0"/>
        <v/>
      </c>
      <c r="G49" s="134" t="str">
        <f t="shared" si="1"/>
        <v/>
      </c>
    </row>
    <row r="50" spans="1:7" ht="12" customHeight="1" x14ac:dyDescent="0.25">
      <c r="A50" s="281"/>
      <c r="B50" s="282"/>
      <c r="C50" s="136" t="s">
        <v>95</v>
      </c>
      <c r="D50" s="137"/>
      <c r="E50" s="156"/>
      <c r="F50" s="138">
        <f>SUM(F15:F49)</f>
        <v>0</v>
      </c>
      <c r="G50" s="134">
        <f>SUM(G15:G49)</f>
        <v>0</v>
      </c>
    </row>
    <row r="51" spans="1:7" ht="12" customHeight="1" x14ac:dyDescent="0.25">
      <c r="A51" s="154"/>
      <c r="B51" s="131" t="str">
        <f>_xlfn.XLOOKUP(A51,'6. Insumos-Materia Primas'!$A$11:$A$510,'6. Insumos-Materia Primas'!$B$11:$B$510," ",0)</f>
        <v xml:space="preserve"> </v>
      </c>
      <c r="C51" s="108" t="str">
        <f>_xlfn.XLOOKUP(A51,'6. Insumos-Materia Primas'!$A$11:$A$510,'6. Insumos-Materia Primas'!$C$11:$C$510," ",0)</f>
        <v xml:space="preserve"> </v>
      </c>
      <c r="D51" s="132" t="str">
        <f>_xlfn.XLOOKUP(A51,'6. Insumos-Materia Primas'!$A$11:$A$510,'6. Insumos-Materia Primas'!$D$11:$D$510," ",0)</f>
        <v xml:space="preserve"> </v>
      </c>
      <c r="E51" s="155"/>
      <c r="F51" s="133" t="str">
        <f t="shared" ref="F51:F67" si="2">IF(E51="","",E51*D51)</f>
        <v/>
      </c>
      <c r="G51" s="134" t="str">
        <f t="shared" ref="G51:G67" si="3">IF(OR($F$70="",F51=""),"",F51/$F$70)</f>
        <v/>
      </c>
    </row>
    <row r="52" spans="1:7" ht="12" customHeight="1" x14ac:dyDescent="0.25">
      <c r="A52" s="154"/>
      <c r="B52" s="131" t="str">
        <f>_xlfn.XLOOKUP(A52,'6. Insumos-Materia Primas'!$A$11:$A$510,'6. Insumos-Materia Primas'!$B$11:$B$510," ",0)</f>
        <v xml:space="preserve"> </v>
      </c>
      <c r="C52" s="108" t="str">
        <f>_xlfn.XLOOKUP(A52,'6. Insumos-Materia Primas'!$A$11:$A$510,'6. Insumos-Materia Primas'!$C$11:$C$510," ",0)</f>
        <v xml:space="preserve"> </v>
      </c>
      <c r="D52" s="132" t="str">
        <f>_xlfn.XLOOKUP(A52,'6. Insumos-Materia Primas'!$A$11:$A$510,'6. Insumos-Materia Primas'!$D$11:$D$510," ",0)</f>
        <v xml:space="preserve"> </v>
      </c>
      <c r="E52" s="155"/>
      <c r="F52" s="133" t="str">
        <f t="shared" si="2"/>
        <v/>
      </c>
      <c r="G52" s="134" t="str">
        <f t="shared" si="3"/>
        <v/>
      </c>
    </row>
    <row r="53" spans="1:7" ht="12" customHeight="1" x14ac:dyDescent="0.25">
      <c r="A53" s="154"/>
      <c r="B53" s="131" t="str">
        <f>_xlfn.XLOOKUP(A53,'6. Insumos-Materia Primas'!$A$11:$A$510,'6. Insumos-Materia Primas'!$B$11:$B$510," ",0)</f>
        <v xml:space="preserve"> </v>
      </c>
      <c r="C53" s="108" t="str">
        <f>_xlfn.XLOOKUP(A53,'6. Insumos-Materia Primas'!$A$11:$A$510,'6. Insumos-Materia Primas'!$C$11:$C$510," ",0)</f>
        <v xml:space="preserve"> </v>
      </c>
      <c r="D53" s="132" t="str">
        <f>_xlfn.XLOOKUP(A53,'6. Insumos-Materia Primas'!$A$11:$A$510,'6. Insumos-Materia Primas'!$D$11:$D$510," ",0)</f>
        <v xml:space="preserve"> </v>
      </c>
      <c r="E53" s="155"/>
      <c r="F53" s="133" t="str">
        <f t="shared" si="2"/>
        <v/>
      </c>
      <c r="G53" s="134" t="str">
        <f t="shared" si="3"/>
        <v/>
      </c>
    </row>
    <row r="54" spans="1:7" ht="12" customHeight="1" x14ac:dyDescent="0.25">
      <c r="A54" s="154"/>
      <c r="B54" s="131" t="str">
        <f>_xlfn.XLOOKUP(A54,'6. Insumos-Materia Primas'!$A$11:$A$510,'6. Insumos-Materia Primas'!$B$11:$B$510," ",0)</f>
        <v xml:space="preserve"> </v>
      </c>
      <c r="C54" s="108" t="str">
        <f>_xlfn.XLOOKUP(A54,'6. Insumos-Materia Primas'!$A$11:$A$510,'6. Insumos-Materia Primas'!$C$11:$C$510," ",0)</f>
        <v xml:space="preserve"> </v>
      </c>
      <c r="D54" s="132" t="str">
        <f>_xlfn.XLOOKUP(A54,'6. Insumos-Materia Primas'!$A$11:$A$510,'6. Insumos-Materia Primas'!$D$11:$D$510," ",0)</f>
        <v xml:space="preserve"> </v>
      </c>
      <c r="E54" s="155"/>
      <c r="F54" s="133" t="str">
        <f t="shared" si="2"/>
        <v/>
      </c>
      <c r="G54" s="134" t="str">
        <f t="shared" si="3"/>
        <v/>
      </c>
    </row>
    <row r="55" spans="1:7" ht="12" customHeight="1" x14ac:dyDescent="0.25">
      <c r="A55" s="154"/>
      <c r="B55" s="131" t="str">
        <f>_xlfn.XLOOKUP(A55,'6. Insumos-Materia Primas'!$A$11:$A$510,'6. Insumos-Materia Primas'!$B$11:$B$510," ",0)</f>
        <v xml:space="preserve"> </v>
      </c>
      <c r="C55" s="108" t="str">
        <f>_xlfn.XLOOKUP(A55,'6. Insumos-Materia Primas'!$A$11:$A$510,'6. Insumos-Materia Primas'!$C$11:$C$510," ",0)</f>
        <v xml:space="preserve"> </v>
      </c>
      <c r="D55" s="132" t="str">
        <f>_xlfn.XLOOKUP(A55,'6. Insumos-Materia Primas'!$A$11:$A$510,'6. Insumos-Materia Primas'!$D$11:$D$510," ",0)</f>
        <v xml:space="preserve"> </v>
      </c>
      <c r="E55" s="155"/>
      <c r="F55" s="133" t="str">
        <f t="shared" si="2"/>
        <v/>
      </c>
      <c r="G55" s="134" t="str">
        <f t="shared" si="3"/>
        <v/>
      </c>
    </row>
    <row r="56" spans="1:7" ht="12" customHeight="1" x14ac:dyDescent="0.25">
      <c r="A56" s="154"/>
      <c r="B56" s="131" t="str">
        <f>_xlfn.XLOOKUP(A56,'6. Insumos-Materia Primas'!$A$11:$A$510,'6. Insumos-Materia Primas'!$B$11:$B$510," ",0)</f>
        <v xml:space="preserve"> </v>
      </c>
      <c r="C56" s="108" t="str">
        <f>_xlfn.XLOOKUP(A56,'6. Insumos-Materia Primas'!$A$11:$A$510,'6. Insumos-Materia Primas'!$C$11:$C$510," ",0)</f>
        <v xml:space="preserve"> </v>
      </c>
      <c r="D56" s="132" t="str">
        <f>_xlfn.XLOOKUP(A56,'6. Insumos-Materia Primas'!$A$11:$A$510,'6. Insumos-Materia Primas'!$D$11:$D$510," ",0)</f>
        <v xml:space="preserve"> </v>
      </c>
      <c r="E56" s="155"/>
      <c r="F56" s="133" t="str">
        <f t="shared" si="2"/>
        <v/>
      </c>
      <c r="G56" s="134" t="str">
        <f t="shared" si="3"/>
        <v/>
      </c>
    </row>
    <row r="57" spans="1:7" ht="12" customHeight="1" x14ac:dyDescent="0.25">
      <c r="A57" s="154"/>
      <c r="B57" s="131" t="str">
        <f>_xlfn.XLOOKUP(A57,'6. Insumos-Materia Primas'!$A$11:$A$510,'6. Insumos-Materia Primas'!$B$11:$B$510," ",0)</f>
        <v xml:space="preserve"> </v>
      </c>
      <c r="C57" s="108" t="str">
        <f>_xlfn.XLOOKUP(A57,'6. Insumos-Materia Primas'!$A$11:$A$510,'6. Insumos-Materia Primas'!$C$11:$C$510," ",0)</f>
        <v xml:space="preserve"> </v>
      </c>
      <c r="D57" s="132" t="str">
        <f>_xlfn.XLOOKUP(A57,'6. Insumos-Materia Primas'!$A$11:$A$510,'6. Insumos-Materia Primas'!$D$11:$D$510," ",0)</f>
        <v xml:space="preserve"> </v>
      </c>
      <c r="E57" s="155"/>
      <c r="F57" s="133" t="str">
        <f t="shared" si="2"/>
        <v/>
      </c>
      <c r="G57" s="134" t="str">
        <f t="shared" si="3"/>
        <v/>
      </c>
    </row>
    <row r="58" spans="1:7" ht="12" customHeight="1" x14ac:dyDescent="0.25">
      <c r="A58" s="154"/>
      <c r="B58" s="131" t="str">
        <f>_xlfn.XLOOKUP(A58,'6. Insumos-Materia Primas'!$A$11:$A$510,'6. Insumos-Materia Primas'!$B$11:$B$510," ",0)</f>
        <v xml:space="preserve"> </v>
      </c>
      <c r="C58" s="108" t="str">
        <f>_xlfn.XLOOKUP(A58,'6. Insumos-Materia Primas'!$A$11:$A$510,'6. Insumos-Materia Primas'!$C$11:$C$510," ",0)</f>
        <v xml:space="preserve"> </v>
      </c>
      <c r="D58" s="132" t="str">
        <f>_xlfn.XLOOKUP(A58,'6. Insumos-Materia Primas'!$A$11:$A$510,'6. Insumos-Materia Primas'!$D$11:$D$510," ",0)</f>
        <v xml:space="preserve"> </v>
      </c>
      <c r="E58" s="155"/>
      <c r="F58" s="133" t="str">
        <f t="shared" si="2"/>
        <v/>
      </c>
      <c r="G58" s="134" t="str">
        <f t="shared" si="3"/>
        <v/>
      </c>
    </row>
    <row r="59" spans="1:7" ht="12" customHeight="1" x14ac:dyDescent="0.25">
      <c r="A59" s="154"/>
      <c r="B59" s="131" t="str">
        <f>_xlfn.XLOOKUP(A59,'6. Insumos-Materia Primas'!$A$11:$A$510,'6. Insumos-Materia Primas'!$B$11:$B$510," ",0)</f>
        <v xml:space="preserve"> </v>
      </c>
      <c r="C59" s="108" t="str">
        <f>_xlfn.XLOOKUP(A59,'6. Insumos-Materia Primas'!$A$11:$A$510,'6. Insumos-Materia Primas'!$C$11:$C$510," ",0)</f>
        <v xml:space="preserve"> </v>
      </c>
      <c r="D59" s="132" t="str">
        <f>_xlfn.XLOOKUP(A59,'6. Insumos-Materia Primas'!$A$11:$A$510,'6. Insumos-Materia Primas'!$D$11:$D$510," ",0)</f>
        <v xml:space="preserve"> </v>
      </c>
      <c r="E59" s="155"/>
      <c r="F59" s="133" t="str">
        <f t="shared" si="2"/>
        <v/>
      </c>
      <c r="G59" s="134" t="str">
        <f t="shared" si="3"/>
        <v/>
      </c>
    </row>
    <row r="60" spans="1:7" ht="12" customHeight="1" x14ac:dyDescent="0.25">
      <c r="A60" s="154"/>
      <c r="B60" s="131" t="str">
        <f>_xlfn.XLOOKUP(A60,'6. Insumos-Materia Primas'!$A$11:$A$510,'6. Insumos-Materia Primas'!$B$11:$B$510," ",0)</f>
        <v xml:space="preserve"> </v>
      </c>
      <c r="C60" s="108" t="str">
        <f>_xlfn.XLOOKUP(A60,'6. Insumos-Materia Primas'!$A$11:$A$510,'6. Insumos-Materia Primas'!$C$11:$C$510," ",0)</f>
        <v xml:space="preserve"> </v>
      </c>
      <c r="D60" s="132" t="str">
        <f>_xlfn.XLOOKUP(A60,'6. Insumos-Materia Primas'!$A$11:$A$510,'6. Insumos-Materia Primas'!$D$11:$D$510," ",0)</f>
        <v xml:space="preserve"> </v>
      </c>
      <c r="E60" s="155"/>
      <c r="F60" s="133" t="str">
        <f t="shared" si="2"/>
        <v/>
      </c>
      <c r="G60" s="134" t="str">
        <f t="shared" si="3"/>
        <v/>
      </c>
    </row>
    <row r="61" spans="1:7" ht="12" customHeight="1" x14ac:dyDescent="0.25">
      <c r="A61" s="154"/>
      <c r="B61" s="131" t="str">
        <f>_xlfn.XLOOKUP(A61,'6. Insumos-Materia Primas'!$A$11:$A$510,'6. Insumos-Materia Primas'!$B$11:$B$510," ",0)</f>
        <v xml:space="preserve"> </v>
      </c>
      <c r="C61" s="108" t="str">
        <f>_xlfn.XLOOKUP(A61,'6. Insumos-Materia Primas'!$A$11:$A$510,'6. Insumos-Materia Primas'!$C$11:$C$510," ",0)</f>
        <v xml:space="preserve"> </v>
      </c>
      <c r="D61" s="132" t="str">
        <f>_xlfn.XLOOKUP(A61,'6. Insumos-Materia Primas'!$A$11:$A$510,'6. Insumos-Materia Primas'!$D$11:$D$510," ",0)</f>
        <v xml:space="preserve"> </v>
      </c>
      <c r="E61" s="155"/>
      <c r="F61" s="133" t="str">
        <f t="shared" si="2"/>
        <v/>
      </c>
      <c r="G61" s="134" t="str">
        <f t="shared" si="3"/>
        <v/>
      </c>
    </row>
    <row r="62" spans="1:7" ht="12" customHeight="1" x14ac:dyDescent="0.25">
      <c r="A62" s="154"/>
      <c r="B62" s="131" t="str">
        <f>_xlfn.XLOOKUP(A62,'6. Insumos-Materia Primas'!$A$11:$A$510,'6. Insumos-Materia Primas'!$B$11:$B$510," ",0)</f>
        <v xml:space="preserve"> </v>
      </c>
      <c r="C62" s="108" t="str">
        <f>_xlfn.XLOOKUP(A62,'6. Insumos-Materia Primas'!$A$11:$A$510,'6. Insumos-Materia Primas'!$C$11:$C$510," ",0)</f>
        <v xml:space="preserve"> </v>
      </c>
      <c r="D62" s="132" t="str">
        <f>_xlfn.XLOOKUP(A62,'6. Insumos-Materia Primas'!$A$11:$A$510,'6. Insumos-Materia Primas'!$D$11:$D$510," ",0)</f>
        <v xml:space="preserve"> </v>
      </c>
      <c r="E62" s="155"/>
      <c r="F62" s="133" t="str">
        <f t="shared" si="2"/>
        <v/>
      </c>
      <c r="G62" s="134" t="str">
        <f t="shared" si="3"/>
        <v/>
      </c>
    </row>
    <row r="63" spans="1:7" ht="12" customHeight="1" x14ac:dyDescent="0.25">
      <c r="A63" s="154"/>
      <c r="B63" s="131" t="str">
        <f>_xlfn.XLOOKUP(A63,'6. Insumos-Materia Primas'!$A$11:$A$510,'6. Insumos-Materia Primas'!$B$11:$B$510," ",0)</f>
        <v xml:space="preserve"> </v>
      </c>
      <c r="C63" s="108" t="str">
        <f>_xlfn.XLOOKUP(A63,'6. Insumos-Materia Primas'!$A$11:$A$510,'6. Insumos-Materia Primas'!$C$11:$C$510," ",0)</f>
        <v xml:space="preserve"> </v>
      </c>
      <c r="D63" s="132" t="str">
        <f>_xlfn.XLOOKUP(A63,'6. Insumos-Materia Primas'!$A$11:$A$510,'6. Insumos-Materia Primas'!$D$11:$D$510," ",0)</f>
        <v xml:space="preserve"> </v>
      </c>
      <c r="E63" s="155"/>
      <c r="F63" s="133" t="str">
        <f t="shared" si="2"/>
        <v/>
      </c>
      <c r="G63" s="134" t="str">
        <f t="shared" si="3"/>
        <v/>
      </c>
    </row>
    <row r="64" spans="1:7" ht="12" customHeight="1" x14ac:dyDescent="0.25">
      <c r="A64" s="154"/>
      <c r="B64" s="131" t="str">
        <f>_xlfn.XLOOKUP(A64,'6. Insumos-Materia Primas'!$A$11:$A$510,'6. Insumos-Materia Primas'!$B$11:$B$510," ",0)</f>
        <v xml:space="preserve"> </v>
      </c>
      <c r="C64" s="108" t="str">
        <f>_xlfn.XLOOKUP(A64,'6. Insumos-Materia Primas'!$A$11:$A$510,'6. Insumos-Materia Primas'!$C$11:$C$510," ",0)</f>
        <v xml:space="preserve"> </v>
      </c>
      <c r="D64" s="132" t="str">
        <f>_xlfn.XLOOKUP(A64,'6. Insumos-Materia Primas'!$A$11:$A$510,'6. Insumos-Materia Primas'!$D$11:$D$510," ",0)</f>
        <v xml:space="preserve"> </v>
      </c>
      <c r="E64" s="155"/>
      <c r="F64" s="133" t="str">
        <f t="shared" si="2"/>
        <v/>
      </c>
      <c r="G64" s="134" t="str">
        <f t="shared" si="3"/>
        <v/>
      </c>
    </row>
    <row r="65" spans="1:11" ht="12" customHeight="1" x14ac:dyDescent="0.25">
      <c r="A65" s="154"/>
      <c r="B65" s="131" t="str">
        <f>_xlfn.XLOOKUP(A65,'6. Insumos-Materia Primas'!$A$11:$A$510,'6. Insumos-Materia Primas'!$B$11:$B$510," ",0)</f>
        <v xml:space="preserve"> </v>
      </c>
      <c r="C65" s="108" t="str">
        <f>_xlfn.XLOOKUP(A65,'6. Insumos-Materia Primas'!$A$11:$A$510,'6. Insumos-Materia Primas'!$C$11:$C$510," ",0)</f>
        <v xml:space="preserve"> </v>
      </c>
      <c r="D65" s="132" t="str">
        <f>_xlfn.XLOOKUP(A65,'6. Insumos-Materia Primas'!$A$11:$A$510,'6. Insumos-Materia Primas'!$D$11:$D$510," ",0)</f>
        <v xml:space="preserve"> </v>
      </c>
      <c r="E65" s="155"/>
      <c r="F65" s="133" t="str">
        <f t="shared" si="2"/>
        <v/>
      </c>
      <c r="G65" s="134" t="str">
        <f t="shared" si="3"/>
        <v/>
      </c>
    </row>
    <row r="66" spans="1:11" ht="12" customHeight="1" x14ac:dyDescent="0.25">
      <c r="A66" s="154"/>
      <c r="B66" s="131" t="str">
        <f>_xlfn.XLOOKUP(A66,'6. Insumos-Materia Primas'!$A$11:$A$510,'6. Insumos-Materia Primas'!$B$11:$B$510," ",0)</f>
        <v xml:space="preserve"> </v>
      </c>
      <c r="C66" s="108" t="str">
        <f>_xlfn.XLOOKUP(A66,'6. Insumos-Materia Primas'!$A$11:$A$510,'6. Insumos-Materia Primas'!$C$11:$C$510," ",0)</f>
        <v xml:space="preserve"> </v>
      </c>
      <c r="D66" s="132" t="str">
        <f>_xlfn.XLOOKUP(A66,'6. Insumos-Materia Primas'!$A$11:$A$510,'6. Insumos-Materia Primas'!$D$11:$D$510," ",0)</f>
        <v xml:space="preserve"> </v>
      </c>
      <c r="E66" s="155"/>
      <c r="F66" s="133" t="str">
        <f t="shared" si="2"/>
        <v/>
      </c>
      <c r="G66" s="134" t="str">
        <f t="shared" si="3"/>
        <v/>
      </c>
    </row>
    <row r="67" spans="1:11" ht="12" customHeight="1" x14ac:dyDescent="0.25">
      <c r="A67" s="154"/>
      <c r="B67" s="131" t="str">
        <f>_xlfn.XLOOKUP(A67,'6. Insumos-Materia Primas'!$A$11:$A$510,'6. Insumos-Materia Primas'!$B$11:$B$510," ",0)</f>
        <v xml:space="preserve"> </v>
      </c>
      <c r="C67" s="108" t="str">
        <f>_xlfn.XLOOKUP(A67,'6. Insumos-Materia Primas'!$A$11:$A$510,'6. Insumos-Materia Primas'!$C$11:$C$510," ",0)</f>
        <v xml:space="preserve"> </v>
      </c>
      <c r="D67" s="132" t="str">
        <f>_xlfn.XLOOKUP(A67,'6. Insumos-Materia Primas'!$A$11:$A$510,'6. Insumos-Materia Primas'!$D$11:$D$510," ",0)</f>
        <v xml:space="preserve"> </v>
      </c>
      <c r="E67" s="155"/>
      <c r="F67" s="133" t="str">
        <f t="shared" si="2"/>
        <v/>
      </c>
      <c r="G67" s="134" t="str">
        <f t="shared" si="3"/>
        <v/>
      </c>
    </row>
    <row r="68" spans="1:11" ht="12" customHeight="1" x14ac:dyDescent="0.25">
      <c r="B68" s="62"/>
      <c r="C68" s="139" t="s">
        <v>96</v>
      </c>
      <c r="D68" s="140"/>
      <c r="E68" s="157"/>
      <c r="F68" s="141">
        <f>SUM(F51:F67)</f>
        <v>0</v>
      </c>
      <c r="G68" s="142">
        <f>SUM(G51:G67)</f>
        <v>0</v>
      </c>
      <c r="K68" s="143"/>
    </row>
    <row r="69" spans="1:11" ht="12" customHeight="1" x14ac:dyDescent="0.25">
      <c r="F69" s="53"/>
      <c r="G69" s="53"/>
    </row>
    <row r="70" spans="1:11" ht="12" customHeight="1" x14ac:dyDescent="0.25">
      <c r="B70" s="62"/>
      <c r="C70" s="144" t="s">
        <v>97</v>
      </c>
      <c r="D70" s="140"/>
      <c r="E70" s="157"/>
      <c r="F70" s="141">
        <f>+F68+F50</f>
        <v>0</v>
      </c>
      <c r="G70" s="142">
        <f>+G68+G50</f>
        <v>0</v>
      </c>
    </row>
    <row r="71" spans="1:11" ht="12" customHeight="1" x14ac:dyDescent="0.25">
      <c r="B71" s="140"/>
      <c r="C71" s="139"/>
      <c r="D71" s="140"/>
      <c r="E71" s="159"/>
      <c r="F71" s="145"/>
    </row>
    <row r="72" spans="1:11" ht="12" customHeight="1" x14ac:dyDescent="0.25">
      <c r="B72" s="131" t="s">
        <v>98</v>
      </c>
      <c r="C72" s="150" t="str">
        <f>IF(C10=0,"",C10-C73)</f>
        <v/>
      </c>
      <c r="D72" s="146" t="str">
        <f>IF(C10=0,"",C72/$C$10)</f>
        <v/>
      </c>
      <c r="F72" s="147"/>
    </row>
    <row r="73" spans="1:11" ht="12" customHeight="1" x14ac:dyDescent="0.25">
      <c r="B73" s="131" t="s">
        <v>102</v>
      </c>
      <c r="C73" s="150" t="str">
        <f>IF(F9="","",F70/F9)</f>
        <v/>
      </c>
      <c r="D73" s="148" t="str">
        <f>IF(C10=0,"",C73/$C$10)</f>
        <v/>
      </c>
      <c r="F73" s="123"/>
    </row>
    <row r="74" spans="1:11" ht="12" customHeight="1" x14ac:dyDescent="0.25">
      <c r="B74" s="131" t="s">
        <v>99</v>
      </c>
      <c r="C74" s="160"/>
      <c r="D74" s="148"/>
    </row>
    <row r="75" spans="1:11" ht="12" customHeight="1" x14ac:dyDescent="0.25">
      <c r="B75" s="131" t="s">
        <v>100</v>
      </c>
      <c r="C75" s="149" t="str">
        <f>IF(C74="","",(C74*'1. Costos y Gastos Fijos'!G$62)/$F$9)</f>
        <v/>
      </c>
      <c r="D75" s="148" t="str">
        <f>IF(C10=0,"",C75/$C$10)</f>
        <v/>
      </c>
    </row>
    <row r="76" spans="1:11" ht="12" customHeight="1" x14ac:dyDescent="0.25">
      <c r="F76" s="151"/>
    </row>
    <row r="77" spans="1:11" ht="12" customHeight="1" x14ac:dyDescent="0.25">
      <c r="B77" s="116" t="s">
        <v>105</v>
      </c>
      <c r="C77" s="161" t="str">
        <f>IF(OR(C75="",C73=""),"",C75+C73)</f>
        <v/>
      </c>
      <c r="D77" s="148" t="str">
        <f>IF(C10=0,"",C77/$C$10)</f>
        <v/>
      </c>
    </row>
    <row r="78" spans="1:11" ht="12" customHeight="1" x14ac:dyDescent="0.25"/>
    <row r="79" spans="1:11" x14ac:dyDescent="0.25">
      <c r="B79" s="162" t="s">
        <v>106</v>
      </c>
      <c r="C79" s="163" t="str">
        <f>IF(OR(C10="",C77=""),"",C10-C77)</f>
        <v/>
      </c>
      <c r="D79" s="164" t="str">
        <f>IF(OR(C79=0,C10=0),"",(C79/C10))</f>
        <v/>
      </c>
    </row>
  </sheetData>
  <mergeCells count="6">
    <mergeCell ref="A50:B50"/>
    <mergeCell ref="A5:G5"/>
    <mergeCell ref="C9:D9"/>
    <mergeCell ref="A12:A14"/>
    <mergeCell ref="C12:C14"/>
    <mergeCell ref="D12:D14"/>
  </mergeCells>
  <printOptions horizontalCentered="1"/>
  <pageMargins left="0.25" right="0.27" top="0.17" bottom="0.13" header="0" footer="0"/>
  <pageSetup scale="81" orientation="portrait" blackAndWhite="1" horizontalDpi="120" verticalDpi="144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MENÚ</vt:lpstr>
      <vt:lpstr>1. Costos y Gastos Fijos</vt:lpstr>
      <vt:lpstr>2. Cálculo de Ventas Comercio</vt:lpstr>
      <vt:lpstr>2. Cálculo de Ventas Industria</vt:lpstr>
      <vt:lpstr>3. Flujo de caja</vt:lpstr>
      <vt:lpstr>4. Indicadores</vt:lpstr>
      <vt:lpstr>5. Datos Financieros</vt:lpstr>
      <vt:lpstr>6. Insumos-Materia Primas</vt:lpstr>
      <vt:lpstr>7. Ficha de Producto</vt:lpstr>
      <vt:lpstr>8. Gráfico</vt:lpstr>
      <vt:lpstr>Plan de Amortización</vt:lpstr>
      <vt:lpstr>'6. Insumos-Materia Primas'!materiales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Quintero</dc:creator>
  <cp:lastModifiedBy>Carmen  Quintero Quintero</cp:lastModifiedBy>
  <cp:lastPrinted>2022-04-13T20:08:25Z</cp:lastPrinted>
  <dcterms:created xsi:type="dcterms:W3CDTF">2022-04-13T19:34:14Z</dcterms:created>
  <dcterms:modified xsi:type="dcterms:W3CDTF">2024-12-10T15:06:18Z</dcterms:modified>
</cp:coreProperties>
</file>