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SOLUCIONES FINANCIERAS CQ\NEW PROJECT\1. CURSOS MONTADOS\1. CON COSTO\FINANZAS PERSONALES\"/>
    </mc:Choice>
  </mc:AlternateContent>
  <xr:revisionPtr revIDLastSave="0" documentId="8_{8D4325A0-0BD2-4853-A3A5-7B04356C44BB}" xr6:coauthVersionLast="47" xr6:coauthVersionMax="47" xr10:uidLastSave="{00000000-0000-0000-0000-000000000000}"/>
  <bookViews>
    <workbookView xWindow="20370" yWindow="-2460" windowWidth="29040" windowHeight="15840" xr2:uid="{59BD2C03-AF46-4359-BD1F-65F53A8F258E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D47" i="1" l="1"/>
  <c r="D42" i="1"/>
  <c r="D43" i="1"/>
  <c r="D44" i="1"/>
  <c r="D45" i="1"/>
  <c r="D46" i="1"/>
  <c r="D30" i="1"/>
  <c r="D31" i="1"/>
  <c r="D32" i="1"/>
  <c r="D33" i="1"/>
  <c r="D34" i="1"/>
  <c r="D35" i="1"/>
  <c r="D36" i="1"/>
  <c r="D37" i="1"/>
  <c r="D38" i="1"/>
  <c r="D39" i="1"/>
  <c r="D40" i="1"/>
  <c r="D41" i="1"/>
  <c r="D26" i="1"/>
  <c r="D27" i="1"/>
  <c r="D28" i="1"/>
  <c r="D29" i="1"/>
  <c r="C24" i="1"/>
  <c r="D25" i="1"/>
  <c r="D24" i="1"/>
  <c r="D48" i="1" s="1"/>
  <c r="E23" i="1"/>
  <c r="B25" i="1" l="1"/>
  <c r="E25" i="1" s="1"/>
  <c r="C26" i="1" s="1"/>
  <c r="B26" i="1" s="1"/>
  <c r="E26" i="1" s="1"/>
  <c r="C27" i="1" s="1"/>
  <c r="B27" i="1" s="1"/>
  <c r="E27" i="1" s="1"/>
  <c r="B24" i="1"/>
  <c r="E24" i="1" s="1"/>
  <c r="C25" i="1" s="1"/>
  <c r="C28" i="1" l="1"/>
  <c r="B28" i="1" s="1"/>
  <c r="E28" i="1"/>
  <c r="C29" i="1" l="1"/>
  <c r="B29" i="1" s="1"/>
  <c r="E29" i="1" s="1"/>
  <c r="C30" i="1" s="1"/>
  <c r="B30" i="1" s="1"/>
  <c r="E30" i="1" s="1"/>
  <c r="C31" i="1" s="1"/>
  <c r="B31" i="1" s="1"/>
  <c r="E31" i="1" s="1"/>
  <c r="C32" i="1" l="1"/>
  <c r="B32" i="1" s="1"/>
  <c r="E32" i="1" s="1"/>
  <c r="C33" i="1" s="1"/>
  <c r="B33" i="1" s="1"/>
  <c r="E33" i="1" s="1"/>
  <c r="C34" i="1" s="1"/>
  <c r="B34" i="1" s="1"/>
  <c r="E34" i="1" s="1"/>
  <c r="C35" i="1" l="1"/>
  <c r="B35" i="1" s="1"/>
  <c r="E35" i="1" s="1"/>
  <c r="C36" i="1" l="1"/>
  <c r="B36" i="1" s="1"/>
  <c r="E36" i="1" s="1"/>
  <c r="C37" i="1" l="1"/>
  <c r="B37" i="1" s="1"/>
  <c r="E37" i="1" s="1"/>
  <c r="C7" i="1" s="1"/>
  <c r="C38" i="1" l="1"/>
  <c r="B38" i="1" l="1"/>
  <c r="E38" i="1" s="1"/>
  <c r="C39" i="1"/>
  <c r="B39" i="1" s="1"/>
  <c r="E39" i="1" s="1"/>
  <c r="C40" i="1" l="1"/>
  <c r="B40" i="1" s="1"/>
  <c r="E40" i="1" s="1"/>
  <c r="C41" i="1" l="1"/>
  <c r="B41" i="1" s="1"/>
  <c r="E41" i="1"/>
  <c r="C42" i="1" s="1"/>
  <c r="B42" i="1" s="1"/>
  <c r="E42" i="1" s="1"/>
  <c r="C43" i="1" s="1"/>
  <c r="B43" i="1" s="1"/>
  <c r="E43" i="1" s="1"/>
  <c r="C44" i="1" l="1"/>
  <c r="B44" i="1" s="1"/>
  <c r="E44" i="1" s="1"/>
  <c r="H10" i="1"/>
  <c r="H11" i="1" s="1"/>
  <c r="H12" i="1" s="1"/>
  <c r="C45" i="1" l="1"/>
  <c r="B45" i="1" s="1"/>
  <c r="E45" i="1" s="1"/>
  <c r="C46" i="1" s="1"/>
  <c r="B46" i="1" s="1"/>
  <c r="E46" i="1" s="1"/>
  <c r="C47" i="1" s="1"/>
  <c r="B47" i="1" l="1"/>
  <c r="E47" i="1" s="1"/>
  <c r="C12" i="1"/>
</calcChain>
</file>

<file path=xl/sharedStrings.xml><?xml version="1.0" encoding="utf-8"?>
<sst xmlns="http://schemas.openxmlformats.org/spreadsheetml/2006/main" count="23" uniqueCount="21">
  <si>
    <t>RECURSO DISPONIBLE</t>
  </si>
  <si>
    <t>CRÉDITO</t>
  </si>
  <si>
    <t>INVERSIÓN</t>
  </si>
  <si>
    <t>Saldo</t>
  </si>
  <si>
    <t>Inversión</t>
  </si>
  <si>
    <t>Cuotas Pendientes</t>
  </si>
  <si>
    <t>Tiempo (Meses)</t>
  </si>
  <si>
    <t>Tasa Interés (Anual)</t>
  </si>
  <si>
    <t>Tasa Interés (Mensual)</t>
  </si>
  <si>
    <t>Valor Futuro</t>
  </si>
  <si>
    <t>Intereses por pagar</t>
  </si>
  <si>
    <t>Interes Ganados</t>
  </si>
  <si>
    <t>Monto Prestamo ($)</t>
  </si>
  <si>
    <t>Periodo (Meses)</t>
  </si>
  <si>
    <t>Tasa Pactada (M.V.)</t>
  </si>
  <si>
    <t xml:space="preserve">TABLA DE AMORTIZACIÓN CON CUOTA FIJA </t>
  </si>
  <si>
    <t>Periodo</t>
  </si>
  <si>
    <t>Capital</t>
  </si>
  <si>
    <t>Intereses</t>
  </si>
  <si>
    <t>Cuota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</si>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</sst>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0.0%"/>
    <numFmt numFmtId="169" formatCode="_(* #,##0_);_(* \(#,##0\);_(* &quot;-&quot;??_);_(@_)"/>
    <numFmt numFmtId="170" formatCode="_-* #,##0.0_-;\-* #,##0.0_-;_-* &quot;-&quot;_-;_-@_-"/>
    <numFmt numFmtId="171" formatCode="&quot;$&quot;\ #,##0_);[Red]\(&quot;$&quot;\ 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FEC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9" fontId="5" fillId="0" borderId="0" xfId="4" applyNumberFormat="1" applyFont="1"/>
    <xf numFmtId="170" fontId="3" fillId="2" borderId="1" xfId="2" applyNumberFormat="1" applyFont="1" applyFill="1" applyBorder="1"/>
    <xf numFmtId="168" fontId="3" fillId="2" borderId="1" xfId="3" applyNumberFormat="1" applyFont="1" applyFill="1" applyBorder="1"/>
    <xf numFmtId="169" fontId="6" fillId="0" borderId="4" xfId="4" applyNumberFormat="1" applyFont="1" applyFill="1" applyBorder="1" applyAlignment="1">
      <alignment horizontal="center" vertical="center"/>
    </xf>
    <xf numFmtId="169" fontId="6" fillId="0" borderId="5" xfId="4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169" fontId="6" fillId="0" borderId="6" xfId="4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9" fontId="6" fillId="0" borderId="1" xfId="4" applyNumberFormat="1" applyFont="1" applyBorder="1"/>
    <xf numFmtId="171" fontId="6" fillId="0" borderId="1" xfId="0" applyNumberFormat="1" applyFont="1" applyBorder="1"/>
    <xf numFmtId="169" fontId="6" fillId="0" borderId="8" xfId="4" applyNumberFormat="1" applyFont="1" applyBorder="1"/>
    <xf numFmtId="169" fontId="5" fillId="0" borderId="1" xfId="4" applyNumberFormat="1" applyFont="1" applyBorder="1"/>
    <xf numFmtId="171" fontId="5" fillId="4" borderId="1" xfId="0" applyNumberFormat="1" applyFont="1" applyFill="1" applyBorder="1"/>
    <xf numFmtId="169" fontId="5" fillId="0" borderId="8" xfId="4" applyNumberFormat="1" applyFont="1" applyBorder="1"/>
    <xf numFmtId="170" fontId="3" fillId="5" borderId="1" xfId="2" applyNumberFormat="1" applyFont="1" applyFill="1" applyBorder="1"/>
    <xf numFmtId="169" fontId="6" fillId="0" borderId="0" xfId="4" applyNumberFormat="1" applyFont="1" applyBorder="1" applyAlignment="1"/>
    <xf numFmtId="171" fontId="8" fillId="0" borderId="9" xfId="0" applyNumberFormat="1" applyFont="1" applyBorder="1"/>
    <xf numFmtId="169" fontId="5" fillId="6" borderId="8" xfId="4" applyNumberFormat="1" applyFont="1" applyFill="1" applyBorder="1"/>
    <xf numFmtId="0" fontId="9" fillId="0" borderId="0" xfId="0" applyFont="1"/>
    <xf numFmtId="0" fontId="0" fillId="0" borderId="1" xfId="0" applyBorder="1"/>
    <xf numFmtId="168" fontId="0" fillId="0" borderId="1" xfId="3" applyNumberFormat="1" applyFont="1" applyBorder="1"/>
    <xf numFmtId="0" fontId="4" fillId="0" borderId="1" xfId="0" applyFont="1" applyBorder="1"/>
    <xf numFmtId="167" fontId="4" fillId="0" borderId="1" xfId="1" applyNumberFormat="1" applyFont="1" applyBorder="1"/>
    <xf numFmtId="0" fontId="11" fillId="0" borderId="0" xfId="0" applyFont="1"/>
    <xf numFmtId="167" fontId="4" fillId="0" borderId="10" xfId="1" applyNumberFormat="1" applyFont="1" applyBorder="1"/>
    <xf numFmtId="167" fontId="4" fillId="0" borderId="1" xfId="0" applyNumberFormat="1" applyFont="1" applyBorder="1"/>
    <xf numFmtId="10" fontId="0" fillId="0" borderId="1" xfId="3" applyNumberFormat="1" applyFont="1" applyBorder="1"/>
    <xf numFmtId="164" fontId="0" fillId="0" borderId="1" xfId="0" applyNumberFormat="1" applyBorder="1"/>
    <xf numFmtId="0" fontId="3" fillId="7" borderId="1" xfId="0" applyFont="1" applyFill="1" applyBorder="1"/>
    <xf numFmtId="169" fontId="3" fillId="7" borderId="1" xfId="0" applyNumberFormat="1" applyFont="1" applyFill="1" applyBorder="1"/>
    <xf numFmtId="169" fontId="6" fillId="0" borderId="2" xfId="4" applyNumberFormat="1" applyFont="1" applyBorder="1" applyAlignment="1">
      <alignment horizontal="left" vertical="center" wrapText="1"/>
    </xf>
    <xf numFmtId="169" fontId="6" fillId="0" borderId="3" xfId="4" applyNumberFormat="1" applyFont="1" applyBorder="1" applyAlignment="1">
      <alignment horizontal="left" vertical="center" wrapText="1"/>
    </xf>
    <xf numFmtId="169" fontId="7" fillId="0" borderId="2" xfId="4" applyNumberFormat="1" applyFont="1" applyBorder="1" applyAlignment="1">
      <alignment horizontal="left" vertical="center" wrapText="1"/>
    </xf>
    <xf numFmtId="169" fontId="7" fillId="0" borderId="3" xfId="4" applyNumberFormat="1" applyFont="1" applyBorder="1" applyAlignment="1">
      <alignment horizontal="left" vertical="center" wrapText="1"/>
    </xf>
    <xf numFmtId="10" fontId="2" fillId="3" borderId="0" xfId="3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</cellXfs>
  <cellStyles count="5">
    <cellStyle name="Millares" xfId="1" builtinId="3"/>
    <cellStyle name="Millares [0]" xfId="2" builtinId="6"/>
    <cellStyle name="Millares 2" xfId="4" xr:uid="{85FAFFDE-AF57-4E8E-A5EE-5CFA79274991}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AFECEB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12</xdr:row>
      <xdr:rowOff>133350</xdr:rowOff>
    </xdr:from>
    <xdr:to>
      <xdr:col>2</xdr:col>
      <xdr:colOff>577850</xdr:colOff>
      <xdr:row>14</xdr:row>
      <xdr:rowOff>101600</xdr:rowOff>
    </xdr:to>
    <xdr:sp macro="" textlink="">
      <xdr:nvSpPr>
        <xdr:cNvPr id="2" name="Flecha: a la derecha con muesca 1">
          <a:extLst>
            <a:ext uri="{FF2B5EF4-FFF2-40B4-BE49-F238E27FC236}">
              <a16:creationId xmlns:a16="http://schemas.microsoft.com/office/drawing/2014/main" id="{6E45AAC6-9354-47CF-A73F-8F52688CD2AF}"/>
            </a:ext>
          </a:extLst>
        </xdr:cNvPr>
        <xdr:cNvSpPr/>
      </xdr:nvSpPr>
      <xdr:spPr>
        <a:xfrm>
          <a:off x="1489075" y="133350"/>
          <a:ext cx="1374775" cy="368300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600" b="1">
              <a:solidFill>
                <a:sysClr val="windowText" lastClr="000000"/>
              </a:solidFill>
            </a:rPr>
            <a:t>Registrar las casillas de color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C1F2-A7EA-4C54-A858-5E08D0A90384}">
  <dimension ref="A3:H48"/>
  <sheetViews>
    <sheetView showGridLines="0" tabSelected="1" zoomScale="120" zoomScaleNormal="120" workbookViewId="0">
      <selection activeCell="E10" sqref="E10"/>
    </sheetView>
  </sheetViews>
  <sheetFormatPr defaultColWidth="11.42578125" defaultRowHeight="15"/>
  <cols>
    <col min="1" max="1" width="10.140625" bestFit="1" customWidth="1"/>
    <col min="2" max="2" width="21.28515625" bestFit="1" customWidth="1"/>
    <col min="3" max="3" width="14.140625" bestFit="1" customWidth="1"/>
    <col min="4" max="4" width="13.7109375" bestFit="1" customWidth="1"/>
    <col min="5" max="5" width="13.28515625" bestFit="1" customWidth="1"/>
    <col min="6" max="7" width="21.28515625" bestFit="1" customWidth="1"/>
    <col min="8" max="8" width="15" bestFit="1" customWidth="1"/>
  </cols>
  <sheetData>
    <row r="3" spans="1:8" ht="15.75" thickBot="1"/>
    <row r="4" spans="1:8" ht="15.75" thickBot="1">
      <c r="D4" s="1" t="s">
        <v>0</v>
      </c>
      <c r="E4" s="26"/>
      <c r="F4" s="27">
        <v>20000000</v>
      </c>
    </row>
    <row r="5" spans="1:8">
      <c r="A5" s="1"/>
      <c r="B5" s="1"/>
      <c r="C5" s="1"/>
      <c r="D5" s="1"/>
      <c r="E5" s="1"/>
      <c r="F5" s="1"/>
      <c r="G5" s="1"/>
    </row>
    <row r="6" spans="1:8" ht="15.75">
      <c r="B6" s="39" t="s">
        <v>1</v>
      </c>
      <c r="C6" s="39"/>
      <c r="D6" s="1"/>
      <c r="E6" s="1"/>
      <c r="G6" s="38" t="s">
        <v>2</v>
      </c>
      <c r="H6" s="38"/>
    </row>
    <row r="7" spans="1:8">
      <c r="B7" s="24" t="s">
        <v>3</v>
      </c>
      <c r="C7" s="25">
        <f>+E37</f>
        <v>11510232.048710227</v>
      </c>
      <c r="D7" s="21"/>
      <c r="E7" s="21"/>
      <c r="G7" s="24" t="s">
        <v>4</v>
      </c>
      <c r="H7" s="28">
        <f>+C7</f>
        <v>11510232.048710227</v>
      </c>
    </row>
    <row r="8" spans="1:8">
      <c r="B8" s="22" t="s">
        <v>5</v>
      </c>
      <c r="C8" s="22">
        <v>10</v>
      </c>
      <c r="G8" s="22" t="s">
        <v>6</v>
      </c>
      <c r="H8" s="22">
        <v>12</v>
      </c>
    </row>
    <row r="9" spans="1:8">
      <c r="B9" s="22"/>
      <c r="C9" s="22"/>
      <c r="G9" s="22" t="s">
        <v>7</v>
      </c>
      <c r="H9" s="29">
        <v>7.0000000000000007E-2</v>
      </c>
    </row>
    <row r="10" spans="1:8">
      <c r="B10" s="22" t="s">
        <v>8</v>
      </c>
      <c r="C10" s="23">
        <v>1.4999999999999999E-2</v>
      </c>
      <c r="G10" s="22" t="s">
        <v>8</v>
      </c>
      <c r="H10" s="29">
        <f>NOMINAL(H9,12)/12</f>
        <v>5.6541453874052738E-3</v>
      </c>
    </row>
    <row r="11" spans="1:8">
      <c r="B11" s="22"/>
      <c r="C11" s="22"/>
      <c r="G11" s="22" t="s">
        <v>9</v>
      </c>
      <c r="H11" s="30">
        <f>FV(H10,H8,,-H7)</f>
        <v>12315948.292119944</v>
      </c>
    </row>
    <row r="12" spans="1:8">
      <c r="B12" s="31" t="s">
        <v>10</v>
      </c>
      <c r="C12" s="32">
        <f>SUM(C38:C47)</f>
        <v>970793.4436669593</v>
      </c>
      <c r="G12" s="31" t="s">
        <v>11</v>
      </c>
      <c r="H12" s="32">
        <f>+H11-H7</f>
        <v>805716.24340971746</v>
      </c>
    </row>
    <row r="14" spans="1:8" ht="15.75">
      <c r="A14" s="2"/>
      <c r="B14" s="3"/>
      <c r="C14" s="3"/>
      <c r="D14" s="4"/>
      <c r="E14" s="3"/>
    </row>
    <row r="15" spans="1:8" ht="15.75">
      <c r="A15" s="2"/>
      <c r="B15" s="3"/>
      <c r="C15" s="3"/>
      <c r="D15" s="3"/>
      <c r="E15" s="3"/>
    </row>
    <row r="16" spans="1:8" ht="15.75">
      <c r="A16" s="2"/>
      <c r="B16" s="33" t="s">
        <v>12</v>
      </c>
      <c r="C16" s="34"/>
      <c r="D16" s="4">
        <v>25000000</v>
      </c>
      <c r="E16" s="3"/>
    </row>
    <row r="17" spans="1:5" ht="15.75">
      <c r="A17" s="2"/>
      <c r="B17" s="33" t="s">
        <v>13</v>
      </c>
      <c r="C17" s="34"/>
      <c r="D17" s="4">
        <v>24</v>
      </c>
      <c r="E17" s="3"/>
    </row>
    <row r="18" spans="1:5" ht="15.75">
      <c r="A18" s="2"/>
      <c r="B18" s="35" t="s">
        <v>14</v>
      </c>
      <c r="C18" s="36"/>
      <c r="D18" s="5">
        <v>1.4999999999999999E-2</v>
      </c>
      <c r="E18" s="3"/>
    </row>
    <row r="19" spans="1:5" ht="15.75">
      <c r="A19" s="2"/>
      <c r="B19" s="3"/>
      <c r="C19" s="3"/>
      <c r="D19" s="3"/>
      <c r="E19" s="3"/>
    </row>
    <row r="20" spans="1:5">
      <c r="A20" s="37" t="s">
        <v>15</v>
      </c>
      <c r="B20" s="37"/>
      <c r="C20" s="37"/>
      <c r="D20" s="37"/>
      <c r="E20" s="37"/>
    </row>
    <row r="21" spans="1:5" ht="16.5" thickBot="1">
      <c r="A21" s="2"/>
      <c r="B21" s="3"/>
      <c r="C21" s="3"/>
      <c r="D21" s="3"/>
      <c r="E21" s="3"/>
    </row>
    <row r="22" spans="1:5" ht="15.75">
      <c r="A22" s="6" t="s">
        <v>16</v>
      </c>
      <c r="B22" s="7" t="s">
        <v>17</v>
      </c>
      <c r="C22" s="7" t="s">
        <v>18</v>
      </c>
      <c r="D22" s="8" t="s">
        <v>19</v>
      </c>
      <c r="E22" s="9" t="s">
        <v>3</v>
      </c>
    </row>
    <row r="23" spans="1:5" ht="15.75">
      <c r="A23" s="10">
        <v>0</v>
      </c>
      <c r="B23" s="11"/>
      <c r="C23" s="11"/>
      <c r="D23" s="12"/>
      <c r="E23" s="13">
        <f>+D16</f>
        <v>25000000</v>
      </c>
    </row>
    <row r="24" spans="1:5" ht="15.75">
      <c r="A24" s="10">
        <v>1</v>
      </c>
      <c r="B24" s="14">
        <f t="shared" ref="B24" si="0">+D24-C24</f>
        <v>873102.54923771811</v>
      </c>
      <c r="C24" s="14">
        <f>+D16*$D$18</f>
        <v>375000</v>
      </c>
      <c r="D24" s="15">
        <f>PMT($D$18,$D$17,-$D$16)</f>
        <v>1248102.5492377181</v>
      </c>
      <c r="E24" s="16">
        <f t="shared" ref="E24" si="1">+E23-B24</f>
        <v>24126897.450762283</v>
      </c>
    </row>
    <row r="25" spans="1:5" ht="15.75">
      <c r="A25" s="10">
        <v>2</v>
      </c>
      <c r="B25" s="14">
        <f t="shared" ref="B25" si="2">+D25-C25</f>
        <v>886199.08747628389</v>
      </c>
      <c r="C25" s="14">
        <f>+E24*$D$18</f>
        <v>361903.46176143421</v>
      </c>
      <c r="D25" s="15">
        <f>PMT($D$18,$D$17,-$D$16)</f>
        <v>1248102.5492377181</v>
      </c>
      <c r="E25" s="16">
        <f t="shared" ref="E25" si="3">+E24-B25</f>
        <v>23240698.363286</v>
      </c>
    </row>
    <row r="26" spans="1:5" ht="15.75">
      <c r="A26" s="10">
        <v>3</v>
      </c>
      <c r="B26" s="14">
        <f t="shared" ref="B26:B29" si="4">+D26-C26</f>
        <v>899492.0737884281</v>
      </c>
      <c r="C26" s="14">
        <f t="shared" ref="C26:C29" si="5">+E25*$D$18</f>
        <v>348610.47544929001</v>
      </c>
      <c r="D26" s="15">
        <f>PMT($D$18,$D$17,-$D$16)</f>
        <v>1248102.5492377181</v>
      </c>
      <c r="E26" s="16">
        <f t="shared" ref="E26:E29" si="6">+E25-B26</f>
        <v>22341206.289497573</v>
      </c>
    </row>
    <row r="27" spans="1:5" ht="15.75">
      <c r="A27" s="10">
        <v>4</v>
      </c>
      <c r="B27" s="14">
        <f t="shared" si="4"/>
        <v>912984.45489525446</v>
      </c>
      <c r="C27" s="14">
        <f t="shared" si="5"/>
        <v>335118.09434246359</v>
      </c>
      <c r="D27" s="15">
        <f>PMT($D$18,$D$17,-$D$16)</f>
        <v>1248102.5492377181</v>
      </c>
      <c r="E27" s="16">
        <f t="shared" si="6"/>
        <v>21428221.834602319</v>
      </c>
    </row>
    <row r="28" spans="1:5" ht="15.75">
      <c r="A28" s="10">
        <v>5</v>
      </c>
      <c r="B28" s="14">
        <f t="shared" si="4"/>
        <v>926679.22171868337</v>
      </c>
      <c r="C28" s="14">
        <f t="shared" si="5"/>
        <v>321423.32751903479</v>
      </c>
      <c r="D28" s="15">
        <f>PMT($D$18,$D$17,-$D$16)</f>
        <v>1248102.5492377181</v>
      </c>
      <c r="E28" s="16">
        <f t="shared" si="6"/>
        <v>20501542.612883635</v>
      </c>
    </row>
    <row r="29" spans="1:5" ht="15.75">
      <c r="A29" s="10">
        <v>6</v>
      </c>
      <c r="B29" s="14">
        <f t="shared" si="4"/>
        <v>940579.41004446358</v>
      </c>
      <c r="C29" s="14">
        <f t="shared" si="5"/>
        <v>307523.13919325452</v>
      </c>
      <c r="D29" s="15">
        <f>PMT($D$18,$D$17,-$D$16)</f>
        <v>1248102.5492377181</v>
      </c>
      <c r="E29" s="16">
        <f t="shared" si="6"/>
        <v>19560963.20283917</v>
      </c>
    </row>
    <row r="30" spans="1:5" ht="15.75">
      <c r="A30" s="10">
        <v>7</v>
      </c>
      <c r="B30" s="14">
        <f t="shared" ref="B30:B42" si="7">+D30-C30</f>
        <v>954688.1011951305</v>
      </c>
      <c r="C30" s="14">
        <f t="shared" ref="C30:C42" si="8">+E29*$D$18</f>
        <v>293414.44804258755</v>
      </c>
      <c r="D30" s="15">
        <f>PMT($D$18,$D$17,-$D$16)</f>
        <v>1248102.5492377181</v>
      </c>
      <c r="E30" s="16">
        <f t="shared" ref="E30:E42" si="9">+E29-B30</f>
        <v>18606275.101644039</v>
      </c>
    </row>
    <row r="31" spans="1:5" ht="15.75">
      <c r="A31" s="10">
        <v>8</v>
      </c>
      <c r="B31" s="14">
        <f t="shared" si="7"/>
        <v>969008.4227130576</v>
      </c>
      <c r="C31" s="14">
        <f t="shared" si="8"/>
        <v>279094.12652466056</v>
      </c>
      <c r="D31" s="15">
        <f>PMT($D$18,$D$17,-$D$16)</f>
        <v>1248102.5492377181</v>
      </c>
      <c r="E31" s="16">
        <f t="shared" si="9"/>
        <v>17637266.678930983</v>
      </c>
    </row>
    <row r="32" spans="1:5" ht="15.75">
      <c r="A32" s="10">
        <v>9</v>
      </c>
      <c r="B32" s="14">
        <f t="shared" si="7"/>
        <v>983543.54905375338</v>
      </c>
      <c r="C32" s="14">
        <f t="shared" si="8"/>
        <v>264559.00018396473</v>
      </c>
      <c r="D32" s="15">
        <f>PMT($D$18,$D$17,-$D$16)</f>
        <v>1248102.5492377181</v>
      </c>
      <c r="E32" s="16">
        <f t="shared" si="9"/>
        <v>16653723.12987723</v>
      </c>
    </row>
    <row r="33" spans="1:5" ht="15.75">
      <c r="A33" s="10">
        <v>10</v>
      </c>
      <c r="B33" s="14">
        <f t="shared" si="7"/>
        <v>998296.70228955965</v>
      </c>
      <c r="C33" s="14">
        <f t="shared" si="8"/>
        <v>249805.84694815843</v>
      </c>
      <c r="D33" s="15">
        <f>PMT($D$18,$D$17,-$D$16)</f>
        <v>1248102.5492377181</v>
      </c>
      <c r="E33" s="16">
        <f t="shared" si="9"/>
        <v>15655426.427587671</v>
      </c>
    </row>
    <row r="34" spans="1:5" ht="15.75">
      <c r="A34" s="10">
        <v>11</v>
      </c>
      <c r="B34" s="14">
        <f t="shared" si="7"/>
        <v>1013271.152823903</v>
      </c>
      <c r="C34" s="14">
        <f t="shared" si="8"/>
        <v>234831.39641381506</v>
      </c>
      <c r="D34" s="15">
        <f>PMT($D$18,$D$17,-$D$16)</f>
        <v>1248102.5492377181</v>
      </c>
      <c r="E34" s="16">
        <f t="shared" si="9"/>
        <v>14642155.274763769</v>
      </c>
    </row>
    <row r="35" spans="1:5" ht="15.75">
      <c r="A35" s="10">
        <v>12</v>
      </c>
      <c r="B35" s="14">
        <f t="shared" si="7"/>
        <v>1028470.2201162616</v>
      </c>
      <c r="C35" s="14">
        <f t="shared" si="8"/>
        <v>219632.32912145651</v>
      </c>
      <c r="D35" s="15">
        <f>PMT($D$18,$D$17,-$D$16)</f>
        <v>1248102.5492377181</v>
      </c>
      <c r="E35" s="16">
        <f t="shared" si="9"/>
        <v>13613685.054647507</v>
      </c>
    </row>
    <row r="36" spans="1:5" ht="15.75">
      <c r="A36" s="10">
        <v>13</v>
      </c>
      <c r="B36" s="14">
        <f t="shared" si="7"/>
        <v>1043897.2734180056</v>
      </c>
      <c r="C36" s="14">
        <f t="shared" si="8"/>
        <v>204205.27581971261</v>
      </c>
      <c r="D36" s="15">
        <f>PMT($D$18,$D$17,-$D$16)</f>
        <v>1248102.5492377181</v>
      </c>
      <c r="E36" s="16">
        <f t="shared" si="9"/>
        <v>12569787.781229502</v>
      </c>
    </row>
    <row r="37" spans="1:5" ht="15.75">
      <c r="A37" s="10">
        <v>14</v>
      </c>
      <c r="B37" s="14">
        <f t="shared" si="7"/>
        <v>1059555.7325192755</v>
      </c>
      <c r="C37" s="14">
        <f t="shared" si="8"/>
        <v>188546.81671844251</v>
      </c>
      <c r="D37" s="15">
        <f>PMT($D$18,$D$17,-$D$16)</f>
        <v>1248102.5492377181</v>
      </c>
      <c r="E37" s="20">
        <f t="shared" si="9"/>
        <v>11510232.048710227</v>
      </c>
    </row>
    <row r="38" spans="1:5" ht="15.75">
      <c r="A38" s="10">
        <v>15</v>
      </c>
      <c r="B38" s="14">
        <f t="shared" si="7"/>
        <v>1075449.0685070646</v>
      </c>
      <c r="C38" s="14">
        <f t="shared" si="8"/>
        <v>172653.48073065339</v>
      </c>
      <c r="D38" s="15">
        <f>PMT($D$18,$D$17,-$D$16)</f>
        <v>1248102.5492377181</v>
      </c>
      <c r="E38" s="16">
        <f t="shared" si="9"/>
        <v>10434782.980203163</v>
      </c>
    </row>
    <row r="39" spans="1:5" ht="15.75">
      <c r="A39" s="10">
        <v>16</v>
      </c>
      <c r="B39" s="14">
        <f t="shared" si="7"/>
        <v>1091580.8045346707</v>
      </c>
      <c r="C39" s="14">
        <f t="shared" si="8"/>
        <v>156521.74470304744</v>
      </c>
      <c r="D39" s="15">
        <f>PMT($D$18,$D$17,-$D$16)</f>
        <v>1248102.5492377181</v>
      </c>
      <c r="E39" s="16">
        <f t="shared" si="9"/>
        <v>9343202.1756684929</v>
      </c>
    </row>
    <row r="40" spans="1:5" ht="15.75">
      <c r="A40" s="10">
        <v>17</v>
      </c>
      <c r="B40" s="14">
        <f t="shared" si="7"/>
        <v>1107954.5166026908</v>
      </c>
      <c r="C40" s="14">
        <f t="shared" si="8"/>
        <v>140148.0326350274</v>
      </c>
      <c r="D40" s="15">
        <f>PMT($D$18,$D$17,-$D$16)</f>
        <v>1248102.5492377181</v>
      </c>
      <c r="E40" s="16">
        <f t="shared" si="9"/>
        <v>8235247.6590658017</v>
      </c>
    </row>
    <row r="41" spans="1:5" ht="15.75">
      <c r="A41" s="10">
        <v>18</v>
      </c>
      <c r="B41" s="14">
        <f t="shared" si="7"/>
        <v>1124573.834351731</v>
      </c>
      <c r="C41" s="14">
        <f t="shared" si="8"/>
        <v>123528.71488598702</v>
      </c>
      <c r="D41" s="15">
        <f>PMT($D$18,$D$17,-$D$16)</f>
        <v>1248102.5492377181</v>
      </c>
      <c r="E41" s="16">
        <f t="shared" si="9"/>
        <v>7110673.8247140702</v>
      </c>
    </row>
    <row r="42" spans="1:5" ht="15.75">
      <c r="A42" s="10">
        <v>19</v>
      </c>
      <c r="B42" s="14">
        <f t="shared" si="7"/>
        <v>1141442.4418670069</v>
      </c>
      <c r="C42" s="14">
        <f t="shared" si="8"/>
        <v>106660.10737071105</v>
      </c>
      <c r="D42" s="15">
        <f>PMT($D$18,$D$17,-$D$16)</f>
        <v>1248102.5492377181</v>
      </c>
      <c r="E42" s="16">
        <f t="shared" si="9"/>
        <v>5969231.3828470632</v>
      </c>
    </row>
    <row r="43" spans="1:5" ht="15.75">
      <c r="A43" s="10">
        <v>20</v>
      </c>
      <c r="B43" s="14">
        <f t="shared" ref="B43:B47" si="10">+D43-C43</f>
        <v>1158564.0784950121</v>
      </c>
      <c r="C43" s="14">
        <f t="shared" ref="C43:C47" si="11">+E42*$D$18</f>
        <v>89538.470742705947</v>
      </c>
      <c r="D43" s="15">
        <f>PMT($D$18,$D$17,-$D$16)</f>
        <v>1248102.5492377181</v>
      </c>
      <c r="E43" s="16">
        <f t="shared" ref="E43:E47" si="12">+E42-B43</f>
        <v>4810667.3043520506</v>
      </c>
    </row>
    <row r="44" spans="1:5" ht="15.75">
      <c r="A44" s="10">
        <v>21</v>
      </c>
      <c r="B44" s="14">
        <f t="shared" si="10"/>
        <v>1175942.5396724374</v>
      </c>
      <c r="C44" s="14">
        <f t="shared" si="11"/>
        <v>72160.00956528075</v>
      </c>
      <c r="D44" s="15">
        <f>PMT($D$18,$D$17,-$D$16)</f>
        <v>1248102.5492377181</v>
      </c>
      <c r="E44" s="16">
        <f t="shared" si="12"/>
        <v>3634724.7646796135</v>
      </c>
    </row>
    <row r="45" spans="1:5" ht="15.75">
      <c r="A45" s="10">
        <v>22</v>
      </c>
      <c r="B45" s="14">
        <f t="shared" si="10"/>
        <v>1193581.6777675238</v>
      </c>
      <c r="C45" s="14">
        <f t="shared" si="11"/>
        <v>54520.871470194201</v>
      </c>
      <c r="D45" s="15">
        <f>PMT($D$18,$D$17,-$D$16)</f>
        <v>1248102.5492377181</v>
      </c>
      <c r="E45" s="16">
        <f t="shared" si="12"/>
        <v>2441143.08691209</v>
      </c>
    </row>
    <row r="46" spans="1:5" ht="15.75">
      <c r="A46" s="10">
        <v>23</v>
      </c>
      <c r="B46" s="14">
        <f t="shared" si="10"/>
        <v>1211485.4029340367</v>
      </c>
      <c r="C46" s="14">
        <f t="shared" si="11"/>
        <v>36617.146303681351</v>
      </c>
      <c r="D46" s="15">
        <f>PMT($D$18,$D$17,-$D$16)</f>
        <v>1248102.5492377181</v>
      </c>
      <c r="E46" s="16">
        <f t="shared" si="12"/>
        <v>1229657.6839780533</v>
      </c>
    </row>
    <row r="47" spans="1:5" ht="15.75">
      <c r="A47" s="10">
        <v>24</v>
      </c>
      <c r="B47" s="14">
        <f t="shared" si="10"/>
        <v>1229657.6839780472</v>
      </c>
      <c r="C47" s="14">
        <f t="shared" si="11"/>
        <v>18444.865259670798</v>
      </c>
      <c r="D47" s="15">
        <f>PMT($D$18,$D$17,-$D$16)</f>
        <v>1248102.5492377181</v>
      </c>
      <c r="E47" s="17">
        <f t="shared" si="12"/>
        <v>6.0535967350006104E-9</v>
      </c>
    </row>
    <row r="48" spans="1:5" ht="16.5" thickBot="1">
      <c r="B48" s="18" t="s">
        <v>20</v>
      </c>
      <c r="C48" s="18"/>
      <c r="D48" s="19">
        <f>SUM(D24:D47)</f>
        <v>29954461.181705225</v>
      </c>
    </row>
  </sheetData>
  <mergeCells count="6">
    <mergeCell ref="B16:C16"/>
    <mergeCell ref="B17:C17"/>
    <mergeCell ref="B18:C18"/>
    <mergeCell ref="A20:E20"/>
    <mergeCell ref="G6:H6"/>
    <mergeCell ref="B6:C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Eugenia</dc:creator>
  <cp:keywords/>
  <dc:description/>
  <cp:lastModifiedBy/>
  <cp:revision/>
  <dcterms:created xsi:type="dcterms:W3CDTF">2021-11-27T23:12:15Z</dcterms:created>
  <dcterms:modified xsi:type="dcterms:W3CDTF">2021-12-13T13:32:56Z</dcterms:modified>
  <cp:category/>
  <cp:contentStatus/>
</cp:coreProperties>
</file>